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4\Документы\УБПиМО\Бюджет\2019\Проект закона на 2019-2021\"/>
    </mc:Choice>
  </mc:AlternateContent>
  <bookViews>
    <workbookView xWindow="390" yWindow="90" windowWidth="15300" windowHeight="8475"/>
  </bookViews>
  <sheets>
    <sheet name="Лист2" sheetId="2" r:id="rId1"/>
  </sheets>
  <definedNames>
    <definedName name="_xlnm.Print_Titles" localSheetId="0">Лист2!$7:$7</definedName>
    <definedName name="_xlnm.Print_Area" localSheetId="0">Лист2!$A$1:$F$265</definedName>
  </definedNames>
  <calcPr calcId="152511"/>
</workbook>
</file>

<file path=xl/calcChain.xml><?xml version="1.0" encoding="utf-8"?>
<calcChain xmlns="http://schemas.openxmlformats.org/spreadsheetml/2006/main">
  <c r="C125" i="2" l="1"/>
  <c r="E125" i="2" l="1"/>
  <c r="F125" i="2"/>
  <c r="D125" i="2"/>
  <c r="D265" i="2"/>
  <c r="E265" i="2"/>
  <c r="F265" i="2"/>
  <c r="E260" i="2" l="1"/>
  <c r="F260" i="2"/>
  <c r="D260" i="2"/>
  <c r="E256" i="2"/>
  <c r="F256" i="2"/>
  <c r="D256" i="2"/>
  <c r="E242" i="2"/>
  <c r="F242" i="2"/>
  <c r="D242" i="2"/>
  <c r="L203" i="2"/>
  <c r="M203" i="2"/>
  <c r="N203" i="2"/>
  <c r="O203" i="2"/>
  <c r="P203" i="2"/>
  <c r="K203" i="2"/>
  <c r="E203" i="2"/>
  <c r="F203" i="2"/>
  <c r="D203" i="2"/>
  <c r="C137" i="2"/>
  <c r="F197" i="2"/>
  <c r="E197" i="2"/>
  <c r="D197" i="2"/>
  <c r="D138" i="2"/>
  <c r="H138" i="2" s="1"/>
  <c r="C122" i="2" l="1"/>
  <c r="C260" i="2" l="1"/>
  <c r="C256" i="2"/>
  <c r="C241" i="2"/>
  <c r="H243" i="2"/>
  <c r="C202" i="2"/>
  <c r="C127" i="2"/>
  <c r="F126" i="2"/>
  <c r="E126" i="2"/>
  <c r="D126" i="2"/>
  <c r="C126" i="2" l="1"/>
  <c r="D75" i="2"/>
  <c r="E75" i="2"/>
  <c r="F75" i="2"/>
  <c r="C75" i="2"/>
  <c r="C74" i="2" s="1"/>
  <c r="C116" i="2" l="1"/>
  <c r="D17" i="2"/>
  <c r="E17" i="2"/>
  <c r="F17" i="2"/>
  <c r="C17" i="2"/>
  <c r="F103" i="2" l="1"/>
  <c r="E103" i="2"/>
  <c r="D103" i="2"/>
  <c r="C103" i="2"/>
  <c r="C89" i="2"/>
  <c r="C62" i="2" l="1"/>
  <c r="D37" i="2" l="1"/>
  <c r="D36" i="2" s="1"/>
  <c r="E37" i="2"/>
  <c r="E36" i="2" s="1"/>
  <c r="F37" i="2"/>
  <c r="F36" i="2" s="1"/>
  <c r="C37" i="2"/>
  <c r="D123" i="2" l="1"/>
  <c r="E123" i="2"/>
  <c r="F123" i="2"/>
  <c r="C123" i="2"/>
  <c r="D100" i="2"/>
  <c r="E100" i="2"/>
  <c r="F100" i="2"/>
  <c r="C100" i="2"/>
  <c r="D89" i="2"/>
  <c r="E89" i="2"/>
  <c r="F89" i="2"/>
  <c r="F74" i="2"/>
  <c r="E74" i="2"/>
  <c r="D74" i="2"/>
  <c r="D62" i="2"/>
  <c r="E62" i="2"/>
  <c r="F62" i="2"/>
  <c r="D41" i="2"/>
  <c r="E41" i="2"/>
  <c r="F41" i="2"/>
  <c r="C41" i="2"/>
  <c r="C36" i="2"/>
  <c r="D29" i="2"/>
  <c r="E29" i="2"/>
  <c r="F29" i="2"/>
  <c r="D32" i="2"/>
  <c r="E32" i="2"/>
  <c r="F32" i="2"/>
  <c r="C32" i="2"/>
  <c r="C29" i="2"/>
  <c r="F12" i="2"/>
  <c r="E12" i="2"/>
  <c r="D12" i="2"/>
  <c r="C12" i="2"/>
  <c r="F9" i="2"/>
  <c r="E9" i="2"/>
  <c r="D9" i="2"/>
  <c r="C9" i="2"/>
  <c r="F28" i="2" l="1"/>
  <c r="C28" i="2"/>
  <c r="C8" i="2" s="1"/>
  <c r="C265" i="2" s="1"/>
  <c r="E28" i="2"/>
  <c r="E8" i="2" s="1"/>
  <c r="D28" i="2"/>
  <c r="D8" i="2" l="1"/>
  <c r="F8" i="2"/>
</calcChain>
</file>

<file path=xl/sharedStrings.xml><?xml version="1.0" encoding="utf-8"?>
<sst xmlns="http://schemas.openxmlformats.org/spreadsheetml/2006/main" count="524" uniqueCount="473">
  <si>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</si>
  <si>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</si>
  <si>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</si>
  <si>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</si>
  <si>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</si>
  <si>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субъектов Российской Федерации на выравнивание бюджетной обеспеченности</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</si>
  <si>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</si>
  <si>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Субсидии бюджетам бюджетной системы Российской Федерации (межбюджетные субсидии)</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</si>
  <si>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</si>
  <si>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</si>
  <si>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</si>
  <si>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</si>
  <si>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</si>
  <si>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</si>
  <si>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Субсидия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</si>
  <si>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</si>
  <si>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</si>
  <si>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</si>
  <si>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</si>
  <si>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Субвенции бюджетам бюджетной системы Российской Федерации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</si>
  <si>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</si>
  <si>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</si>
  <si>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</si>
  <si>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</si>
  <si>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</si>
  <si>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</si>
  <si>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</si>
  <si>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</si>
  <si>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</si>
  <si>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</si>
  <si>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</si>
  <si>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</si>
  <si>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Единая субвенция бюджетам субъектов Российской Федерации и бюджету г. Байконура</t>
  </si>
  <si>
    <t>Иные межбюджетные трансферты</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</si>
  <si>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</si>
  <si>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2 07 00000 00 0000 000</t>
  </si>
  <si>
    <t>ПРОЧИЕ БЕЗВОЗМЕЗДНЫЕ ПОСТУПЛЕНИЯ</t>
  </si>
  <si>
    <t>Прочие безвозмездные поступления в бюджеты субъектов Российской Федерации</t>
  </si>
  <si>
    <t>Код вида и подвида доходов</t>
  </si>
  <si>
    <t>Наименование кода дохода бюджета</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</si>
  <si>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</si>
  <si>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</si>
  <si>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</si>
  <si>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</si>
  <si>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</si>
  <si>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повышение продуктивности в молочном скотоводстве</t>
  </si>
  <si>
    <t>1 00 00000 00 0000 000</t>
  </si>
  <si>
    <t>НАЛОГОВЫЕ И НЕНАЛОГОВЫЕ ДОХОДЫ</t>
  </si>
  <si>
    <t>1 01 01000 00 0000 110</t>
  </si>
  <si>
    <t>Налог на прибыль организаций</t>
  </si>
  <si>
    <t>1 01 01012 02 0000 110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</si>
  <si>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</si>
  <si>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1 01 01014 02 0000 110</t>
  </si>
  <si>
    <t>Налог на прибыль организаций консолидированных групп налогоплательщиков, зачисляемый в бюджеты субъектов Российской Федерации</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</si>
  <si>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</si>
  <si>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</si>
  <si>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</si>
  <si>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</si>
  <si>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</si>
  <si>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</si>
  <si>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</si>
  <si>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</si>
  <si>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1 01 02040 01 0000 110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</si>
  <si>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</si>
  <si>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1 03 00000 00 0000 000</t>
  </si>
  <si>
    <t>НАЛОГИ НА ТОВАРЫ (РАБОТЫ, УСЛУГИ), РЕАЛИЗУЕМЫЕ НА ТЕРРИТОРИИ РОССИЙСКОЙ ФЕДЕРАЦИИ</t>
  </si>
  <si>
    <t>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</si>
  <si>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</si>
  <si>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1 03 02100 01 0000 110</t>
  </si>
  <si>
    <t>Акцизы на пиво, производимое на территории Российской Федерации</t>
  </si>
  <si>
    <t>1 03 02120 01 0000 110</t>
  </si>
  <si>
    <t>Акцизы на сидр, пуаре, медовуху, производимые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</si>
  <si>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</si>
  <si>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</si>
  <si>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</si>
  <si>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</si>
  <si>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</si>
  <si>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</si>
  <si>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</si>
  <si>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</si>
  <si>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1 03 02330 01 0000 110</t>
  </si>
  <si>
    <t>Акцизы на средние дистилляты, производимые на территории Российской Федерации</t>
  </si>
  <si>
    <t>1 06 00000 00 0000 000</t>
  </si>
  <si>
    <t>НАЛОГИ НА ИМУЩЕСТВО</t>
  </si>
  <si>
    <t>1 06 02000 02 0000 110</t>
  </si>
  <si>
    <t>Налог на имущество организаций</t>
  </si>
  <si>
    <t>1 06 02010 02 0000 110</t>
  </si>
  <si>
    <t>Налог на имущество организаций по имуществу, не входящему в Единую систему газоснабжения</t>
  </si>
  <si>
    <t>1 06 02020 02 0000 110</t>
  </si>
  <si>
    <t>Налог на имущество организаций по имуществу, входящему в Единую систему газоснабжения</t>
  </si>
  <si>
    <t>1 06 04000 02 0000 110</t>
  </si>
  <si>
    <t>Транспортный налог</t>
  </si>
  <si>
    <t>1 06 04011 02 0000 110</t>
  </si>
  <si>
    <t>Транспортный налог с организаций</t>
  </si>
  <si>
    <t>1 06 04012 02 0000 110</t>
  </si>
  <si>
    <t>Транспортный налог с физических лиц</t>
  </si>
  <si>
    <t>1 06 05000 02 0000 110</t>
  </si>
  <si>
    <t>Налог на игорный бизнес</t>
  </si>
  <si>
    <t>1 07 00000 00 0000 000</t>
  </si>
  <si>
    <t>НАЛОГИ, СБОРЫ И РЕГУЛЯРНЫЕ ПЛАТЕЖИ ЗА ПОЛЬЗОВАНИЕ ПРИРОДНЫМИ РЕСУРСАМИ</t>
  </si>
  <si>
    <t>1 07 01000 01 0000 110</t>
  </si>
  <si>
    <t>Налог на добычу полезных ископаемых</t>
  </si>
  <si>
    <t>1 07 01020 01 0000 110</t>
  </si>
  <si>
    <t>Налог на добычу общераспространенных полезных ископаемых</t>
  </si>
  <si>
    <t>1 07 01030 01 0000 110</t>
  </si>
  <si>
    <t>Налог на добычу прочих полезных ископаемых (за исключением полезных ископаемых в виде природных алмазов)</t>
  </si>
  <si>
    <t>1 07 01060 01 0000 110</t>
  </si>
  <si>
    <t>Налог на добычу полезных ископаемых в виде угля</t>
  </si>
  <si>
    <t>1 08 00000 00 0000 000</t>
  </si>
  <si>
    <t>ГОСУДАРСТВЕННАЯ ПОШЛИНА</t>
  </si>
  <si>
    <t>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</si>
  <si>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</si>
  <si>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</si>
  <si>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</si>
  <si>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</si>
  <si>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</si>
  <si>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</si>
  <si>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</si>
  <si>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1 08 07100 01 0000 110</t>
  </si>
  <si>
    <t>Государственная пошлина за выдачу и обмен паспорта гражданина Российской Федерации</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</si>
  <si>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</si>
  <si>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</si>
  <si>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1 08 07120 01 0000 110</t>
  </si>
  <si>
    <t>Государственная пошлина за государственную регистрацию политических партий и региональных отделений политических партий</t>
  </si>
  <si>
    <t>1 08 07130 01 0000 110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</si>
  <si>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</si>
  <si>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</si>
  <si>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</si>
  <si>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</si>
  <si>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</si>
  <si>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1 08 07160 01 0000 110</t>
  </si>
  <si>
    <t>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t>
  </si>
  <si>
    <t>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</si>
  <si>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</si>
  <si>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1 08 07262 01 0000 110</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</si>
  <si>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t>
  </si>
  <si>
    <t>1 08 07282 01 0000 110</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</si>
  <si>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</si>
  <si>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1 08 07340 01 0000 110</t>
  </si>
  <si>
    <t>Государственная пошлина за выдачу свидетельства о государственной аккредитации региональной спортивной федерации</t>
  </si>
  <si>
    <t>1 08 07360 01 0000 110</t>
  </si>
  <si>
    <t>Государственная пошлина за государственную регистрацию договора о залоге транспортных средств, включая выдачу свидетельства, а также за выдачу дубликата свидетельства о государственной регистрации договора о залоге транспортных средств взамен утраченного или пришедшего в негодность, в части регистрации залога тракторов, самоходных дорожно-строительных машин и иных машин и прицепов к ним</t>
  </si>
  <si>
    <t>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</si>
  <si>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</si>
  <si>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</si>
  <si>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</si>
  <si>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</si>
  <si>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</si>
  <si>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1 09 00000 00 0000 000</t>
  </si>
  <si>
    <t>ЗАДОЛЖЕННОСТЬ И ПЕРЕРАСЧЕТЫ ПО ОТМЕНЕННЫМ НАЛОГАМ, СБОРАМ И ИНЫМ ОБЯЗАТЕЛЬНЫМ ПЛАТЕЖАМ</t>
  </si>
  <si>
    <t>1 11 00000 00 0000 000</t>
  </si>
  <si>
    <t>ДОХОДЫ ОТ ИСПОЛЬЗОВАНИЯ ИМУЩЕСТВА, НАХОДЯЩЕГОСЯ В ГОСУДАРСТВЕННОЙ И МУНИЦИПАЛЬНОЙ СОБСТВЕННОСТИ</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</si>
  <si>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</si>
  <si>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</si>
  <si>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1 11 03020 02 2603 120</t>
  </si>
  <si>
    <t>Проценты по бюджетным кредитам, предоставленным для покрытия временных кассовых разрывов, возникающих при исполнении бюджетов муниципальных районов (городских округов)</t>
  </si>
  <si>
    <t>1 11 03020 02 5005 120</t>
  </si>
  <si>
    <t>Проценты по бюджетным кредитам, предоставленным для частичного покрытия дефицитов бюджетов муниципальных районов (городских округов), возврат которых осуществляется муниципальными районами (городскими округами)</t>
  </si>
  <si>
    <t>1 11 03020 02 5105 120</t>
  </si>
  <si>
    <t>Проценты по бюджетным кредитам, предоставленным на строительство, реконструкцию, капитальный ремонт, ремонт и содержание автомобильных дорог общего пользования (за исключением автомобильных дорог федерального значения), возврат которых осуществляется муниципальными районами (городскими округами)</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</si>
  <si>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</si>
  <si>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</si>
  <si>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</si>
  <si>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</si>
  <si>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</si>
  <si>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</si>
  <si>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</si>
  <si>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</si>
  <si>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1 11 09032 02 0000 120</t>
  </si>
  <si>
    <t>Доходы от эксплуатации и использования имущества автомобильных дорог, находящихся в собственности субъектов Российской Федерации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</si>
  <si>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</si>
  <si>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</si>
  <si>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</si>
  <si>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</si>
  <si>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</si>
  <si>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</si>
  <si>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1 12 01020 01 0000 120</t>
  </si>
  <si>
    <t>Плата за выбросы загрязняющих веществ в атмосферный воздух передвижными объектами</t>
  </si>
  <si>
    <t>1 12 01030 01 0000 120</t>
  </si>
  <si>
    <t>Плата за сбросы загрязняющих веществ в водные объекты</t>
  </si>
  <si>
    <t>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</si>
  <si>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</si>
  <si>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</si>
  <si>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</si>
  <si>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1 12 02030 01 0000 120</t>
  </si>
  <si>
    <t>Регулярные платежи за пользование недрами при пользовании недрами на территории Российской Федерации</t>
  </si>
  <si>
    <t>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</si>
  <si>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</si>
  <si>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1 12 02102 02 0000 120</t>
  </si>
  <si>
    <t>Сборы за участие в конкурсе (аукционе) на право пользования участками недр местного значения</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</si>
  <si>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</si>
  <si>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</si>
  <si>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1 12 04014 02 0000 120</t>
  </si>
  <si>
    <t>Плата за использование лесов, расположенных на землях лесного фонда, в части, превышающей минимальный размер арендной платы</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</si>
  <si>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</si>
  <si>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</si>
  <si>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1 13 00000 00 0000 000</t>
  </si>
  <si>
    <t>ДОХОДЫ ОТ ОКАЗАНИЯ ПЛАТНЫХ УСЛУГ (РАБОТ) И КОМПЕНСАЦИИ ЗАТРАТ ГОСУДАРСТВА</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</si>
  <si>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</si>
  <si>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</si>
  <si>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1 13 01031 01 0000 130</t>
  </si>
  <si>
    <t>Плата за предоставление сведений из Единого государственного реестра недвижимости</t>
  </si>
  <si>
    <t>1 13 01060 01 0000 130</t>
  </si>
  <si>
    <t>Плата за предоставление сведений, содержащихся в государственном адресном реестре</t>
  </si>
  <si>
    <t>1 13 01190 01 0000 130</t>
  </si>
  <si>
    <t>Плата за предоставление информации из реестра дисквалифицированных лиц</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</si>
  <si>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</si>
  <si>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</si>
  <si>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1 13 02040 01 0000 130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</si>
  <si>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</si>
  <si>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</si>
  <si>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</si>
  <si>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1 13 02992 02 0000 130</t>
  </si>
  <si>
    <t>Прочие доходы от компенсации затрат бюджетов субъектов Российской Федерации</t>
  </si>
  <si>
    <t>1 14 00000 00 0000 000</t>
  </si>
  <si>
    <t>ДОХОДЫ ОТ ПРОДАЖИ МАТЕРИАЛЬНЫХ И НЕМАТЕРИАЛЬНЫХ АКТИВОВ</t>
  </si>
  <si>
    <t>1 15 00000 00 0000 000</t>
  </si>
  <si>
    <t>АДМИНИСТРАТИВНЫЕ ПЛАТЕЖИ И СБОРЫ</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</si>
  <si>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</si>
  <si>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</si>
  <si>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1 15 07020 01 0000 140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</si>
  <si>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</si>
  <si>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1 16 00000 00 0000 000</t>
  </si>
  <si>
    <t>ШТРАФЫ, САНКЦИИ, ВОЗМЕЩЕНИЕ УЩЕРБА</t>
  </si>
  <si>
    <t>1 16 02030 02 0000 140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</si>
  <si>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</si>
  <si>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1 16 03020 02 0000 140</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</si>
  <si>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</si>
  <si>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1 16 18020 02 0000 140</t>
  </si>
  <si>
    <t>Денежные взыскания (штрафы) за нарушение бюджетного законодательства (в части бюджетов субъектов Российской Федерации)</t>
  </si>
  <si>
    <t>1 16 21020 02 0000 140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</si>
  <si>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</si>
  <si>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1 16 25080 00 0000 140</t>
  </si>
  <si>
    <t>Денежные взыскания (штрафы) за нарушение водного законодательства</t>
  </si>
  <si>
    <t>1 16 26000 01 0000 140</t>
  </si>
  <si>
    <t>Денежные взыскания (штрафы) за нарушение законодательства о рекламе</t>
  </si>
  <si>
    <t>1 16 27000 01 0000 140</t>
  </si>
  <si>
    <t>Денежные взыскания (штрафы) за нарушение законодательства Российской Федерации о пожарной безопасности</t>
  </si>
  <si>
    <t xml:space="preserve">1 16 30012 01 0000 140 </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</si>
  <si>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</si>
  <si>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 xml:space="preserve">1 16 30020 01 0000 140 </t>
  </si>
  <si>
    <t>Денежные взыскания (штрафы) за нарушение законодательства Российской Федерации о безопасности дорожного движения</t>
  </si>
  <si>
    <t>1 16 32000 02 0000 140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</si>
  <si>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</si>
  <si>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1 16 33020 02 0000 140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</si>
  <si>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</si>
  <si>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1 16 46000 02 0000 140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</si>
  <si>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</si>
  <si>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1 16 49020 02 0000 140</t>
  </si>
  <si>
    <t>Денежные взыскания (штрафы) за нарушение условий договоров (соглашений) о предоставлении субсидии бюджетам муниципальных образований из бюджета субъекта Российской Федерации</t>
  </si>
  <si>
    <t>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</si>
  <si>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</si>
  <si>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1 17 00000 00 0000 000</t>
  </si>
  <si>
    <t>ПРОЧИЕ НЕНАЛОГОВЫЕ ДОХОДЫ</t>
  </si>
  <si>
    <t>1 17 05020 02 0000 180</t>
  </si>
  <si>
    <t>Прочие неналоговые доходы бюджетов субъектов Российской Федерации</t>
  </si>
  <si>
    <t>Реестр источников доходов областного бюджета на 2019 год и на плановый период 2020 и 2021 годов</t>
  </si>
  <si>
    <t>1 03 02141 01 0000 110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</si>
  <si>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t>
  </si>
  <si>
    <t>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</si>
  <si>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</si>
  <si>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тыс.рублей</t>
  </si>
  <si>
    <t>Доходы от сдачи в аренду имущества, составляющего казну субъекта Российской Федерации (за исключением земельных участков)</t>
  </si>
  <si>
    <t>1 11 05300 02 0000 120</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</si>
  <si>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</si>
  <si>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</si>
  <si>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1 13 01500 00 0000 130</t>
  </si>
  <si>
    <t>Плата за оказание услуг по присоединению объектов дорожного сервиса к автомобильным дорогам общего пользования</t>
  </si>
  <si>
    <t>1 16 23000 00 0000 140</t>
  </si>
  <si>
    <t>Доходы от возмещения ущерба при возникновении страховых случаев</t>
  </si>
  <si>
    <t>1 16 30011 01 0000 140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</si>
  <si>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федерального значения</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</si>
  <si>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t>
  </si>
  <si>
    <t>1 16 30013 01 0000 100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</si>
  <si>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</si>
  <si>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1 16 30014 01 0000 100</t>
  </si>
  <si>
    <t>1 16 30030 01 0000 140</t>
  </si>
  <si>
    <t>Прочие денежные взыскания (штрафы) за  правонарушения в области дорожного движения</t>
  </si>
  <si>
    <t>1 12 01041 01 0000 120</t>
  </si>
  <si>
    <t>1 12 01042 01 0000 120</t>
  </si>
  <si>
    <t xml:space="preserve">Плата за размещение отходов производства </t>
  </si>
  <si>
    <t xml:space="preserve">Плата за размещение твердых коммунальных отходов </t>
  </si>
  <si>
    <t>2 02 10000 00 0000 150</t>
  </si>
  <si>
    <t>2 02 15001 02 0000 150</t>
  </si>
  <si>
    <t>2 02 15002 02 0000 150</t>
  </si>
  <si>
    <t>Дотации бюджетам субъектов Российской Федерации на поддержку мер по обеспечению сбалансированности бюджетов</t>
  </si>
  <si>
    <t>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</si>
  <si>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</si>
  <si>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2 02 15010 02 0000 150</t>
  </si>
  <si>
    <t>2 02 20000 00 0000 150</t>
  </si>
  <si>
    <t>2 02 25021 02 0000 150</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</si>
  <si>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</si>
  <si>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2 02 25027 02 0000 150</t>
  </si>
  <si>
    <t>2 02 25028 02 0000 150</t>
  </si>
  <si>
    <t>2 02 25065 02 0000 150</t>
  </si>
  <si>
    <t>Субсидии бюджетам субъектов Российской Федерации на реализацию мероприятий государственных программ (подпрограмм государственных программ) субъектов Российской Федерации в области использования и охраны водных объектов</t>
  </si>
  <si>
    <t>2 02 25081 02 0000 150</t>
  </si>
  <si>
    <t>2 02 25082 02 0000 150</t>
  </si>
  <si>
    <t>2 02 25086 02 0000 150</t>
  </si>
  <si>
    <t>2 02 25097 02 0000 150</t>
  </si>
  <si>
    <t>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</si>
  <si>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</si>
  <si>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2 02 25382 02 0000 150</t>
  </si>
  <si>
    <t>2 02 25402 02 0000 150</t>
  </si>
  <si>
    <t>2 02 25462 02 0000 150</t>
  </si>
  <si>
    <t>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</si>
  <si>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</si>
  <si>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</si>
  <si>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</si>
  <si>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2 02 25495 02 0000 150</t>
  </si>
  <si>
    <t>2 02 25497 02 0000 150</t>
  </si>
  <si>
    <t>Субсидии бюджетам субъектов Российской Федерации на реализацию мероприятий по обеспечению жильем молодых семей</t>
  </si>
  <si>
    <t>2 02 25516 02 0000 150</t>
  </si>
  <si>
    <t>2 02 25517 02 0000 150</t>
  </si>
  <si>
    <t>2 02 25519 02 0000 150</t>
  </si>
  <si>
    <t>2 02 25520 02 0000 150</t>
  </si>
  <si>
    <t>2 02 25527 02 0000 150</t>
  </si>
  <si>
    <t>2 02 25541 02 0000 150</t>
  </si>
  <si>
    <t>2 02 25542 02 0000 150</t>
  </si>
  <si>
    <t>2 02 25543 02 0000 150</t>
  </si>
  <si>
    <t>2 02 25554 02 0000 150</t>
  </si>
  <si>
    <t>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t>
  </si>
  <si>
    <t>2 02 25555 02 0000 150</t>
  </si>
  <si>
    <t>2 02 25560 02 0000 150</t>
  </si>
  <si>
    <t>2 02 25567 02 0000 150</t>
  </si>
  <si>
    <t>Субсидии бюджетам субъектов Российской Федерации на реализацию мероприятий по устойчивому развитию сельских территорий</t>
  </si>
  <si>
    <t>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</si>
  <si>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</si>
  <si>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2 02 29999 02 0000 150</t>
  </si>
  <si>
    <t>Прочие субсидии бюджетам субъектов Российской Федерации</t>
  </si>
  <si>
    <t>2 02 30000 00 0000 150</t>
  </si>
  <si>
    <t>2 02 35118 02 0000 150</t>
  </si>
  <si>
    <t>2 02 35120 02 0000 150</t>
  </si>
  <si>
    <t>2 02 35128 02 0000 150</t>
  </si>
  <si>
    <t>2 02 35129 02 0000 150</t>
  </si>
  <si>
    <t>2 02 35134 02 0000 150</t>
  </si>
  <si>
    <t>2 02 35135 02 0000 150</t>
  </si>
  <si>
    <t>2 02 35137 02 0000 150</t>
  </si>
  <si>
    <t>2 02 35176 02 0000 150</t>
  </si>
  <si>
    <t>2 02 35220 02 0000 150</t>
  </si>
  <si>
    <t>2 02 35240 02 0000 150</t>
  </si>
  <si>
    <t>2 02 35250 02 0000 150</t>
  </si>
  <si>
    <t>2 02 35260 02 0000 150</t>
  </si>
  <si>
    <t>2 02 35270 02 0000 150</t>
  </si>
  <si>
    <t>2 02 35280 02 0000 150</t>
  </si>
  <si>
    <t>2 02 35290 02 0000 150</t>
  </si>
  <si>
    <t>2 02 35380 02 0000 150</t>
  </si>
  <si>
    <t>2 02 35573 02 0000 150</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</si>
  <si>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</si>
  <si>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2 02 35900 02 0000 150</t>
  </si>
  <si>
    <t>2 02 40000 00 0000 150</t>
  </si>
  <si>
    <t>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</si>
  <si>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</si>
  <si>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</si>
  <si>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</si>
  <si>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2 02 45159 02 0000 150</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</si>
  <si>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</si>
  <si>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2 02 45161 02 0000 150</t>
  </si>
  <si>
    <t>2 04 00000 00 0000 000</t>
  </si>
  <si>
    <t>БЕЗВОЗМЕЗДНЫЕ ПОСТУПЛЕНИЯ ОТ НЕГОСУДАРСТВЕННЫХ ОРГАНИЗАЦИЙ</t>
  </si>
  <si>
    <t>2 04 02040 02 0000 150</t>
  </si>
  <si>
    <t>2 07 02030 02 0000 150</t>
  </si>
  <si>
    <t xml:space="preserve">ИТОГО ДОХОДОВ </t>
  </si>
  <si>
    <t>2 02 10000 00 0000 151</t>
  </si>
  <si>
    <t>2 02 15001 02 0000 151</t>
  </si>
  <si>
    <t>2 02 15002 02 0000 151</t>
  </si>
  <si>
    <t>2 02 15009 02 0000 151</t>
  </si>
  <si>
    <t>2 02 15010 02 0000 151</t>
  </si>
  <si>
    <t>2 02 20000 00 0000 151</t>
  </si>
  <si>
    <t>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</si>
  <si>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</si>
  <si>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2 02 25021 02 0000 151</t>
  </si>
  <si>
    <t>2 02 25027 02 0000 151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</si>
  <si>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2011–2020 годы</t>
  </si>
  <si>
    <t>2 02 25081 02 0000 151</t>
  </si>
  <si>
    <t>2 02 25082 02 0000 151</t>
  </si>
  <si>
    <t>2 02 25086 02 0000 151</t>
  </si>
  <si>
    <t>2 02 25097 02 0000 151</t>
  </si>
  <si>
    <t>2 02 25209 02 0000 151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</si>
  <si>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</si>
  <si>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</si>
  <si>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</si>
  <si>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2 02 25402 02 0000 151</t>
  </si>
  <si>
    <t>2 02 25462 02 0000 151</t>
  </si>
  <si>
    <t>2 02 25466 02 0000 151</t>
  </si>
  <si>
    <t>2 02 25467 02 0000 151</t>
  </si>
  <si>
    <t>2 02 25497 02 0000 151</t>
  </si>
  <si>
    <t>2 02 25516 02 0000 151</t>
  </si>
  <si>
    <t>2 02 25517 02 0000 151</t>
  </si>
  <si>
    <t>2 02 25519 02 0000 151</t>
  </si>
  <si>
    <t>2 02 25520 02 0000 151</t>
  </si>
  <si>
    <t>2 02 25527 02 0000 151</t>
  </si>
  <si>
    <t>2 02 25541 02 0000 151</t>
  </si>
  <si>
    <t>2 02 25542 02 0000 151</t>
  </si>
  <si>
    <t>2 02 25543 02 0000 151</t>
  </si>
  <si>
    <t>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</si>
  <si>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</si>
  <si>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2 02 25554 02 0000 151</t>
  </si>
  <si>
    <t>Субсидии бюджетам субъектов Российской Федерации на закупку авиационной услуги органами государственной власти субъектов Российской Федерации для оказания медицинской помощи с применением авиации</t>
  </si>
  <si>
    <t>2 02 25555 02 0000 151</t>
  </si>
  <si>
    <t>2 02 25560 02 0000 151</t>
  </si>
  <si>
    <t>2 02 25567 02 0000 151</t>
  </si>
  <si>
    <t>2 02 25568 02 0000 151</t>
  </si>
  <si>
    <t>2 02 25674 02 0000 151</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</si>
  <si>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</si>
  <si>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2 02 30000 00 0000 151</t>
  </si>
  <si>
    <t>5 116 157,9</t>
  </si>
  <si>
    <t>2 02 35118 02 0000 151</t>
  </si>
  <si>
    <t>2 02 35120 02 0000 151</t>
  </si>
  <si>
    <t>2 02 35128 02 0000 151</t>
  </si>
  <si>
    <t>2 02 35129 02 0000 151</t>
  </si>
  <si>
    <t>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</si>
  <si>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</si>
  <si>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</si>
  <si>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</si>
  <si>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2 02 35137 02 0000 151</t>
  </si>
  <si>
    <t>2 02 35176 02 0000 151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</si>
  <si>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</si>
  <si>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2 02 35220 02 0000 151</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</si>
  <si>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</si>
  <si>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2 02 35240 02 0000 151</t>
  </si>
  <si>
    <t>2 02 35250 02 0000 151</t>
  </si>
  <si>
    <t>2 02 35260 02 0000 151</t>
  </si>
  <si>
    <t>2 02 35270 02 0000 151</t>
  </si>
  <si>
    <t>2 02 35280 02 0000 151</t>
  </si>
  <si>
    <t>2 02 35290 02 0000 151</t>
  </si>
  <si>
    <t>2 02 35380 02 0000 151</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</si>
  <si>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</si>
  <si>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</si>
  <si>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2 02 35573 02 0000 151</t>
  </si>
  <si>
    <t>2 02 35900 02 0000 151</t>
  </si>
  <si>
    <t>2 02 45141 02 0000 151</t>
  </si>
  <si>
    <t>2 02 40000 00 0000 151</t>
  </si>
  <si>
    <t>2 02 45142 02 0000 151</t>
  </si>
  <si>
    <t>2 02 45159 02 0000 151</t>
  </si>
  <si>
    <t>2 02 45161 02 0000 151</t>
  </si>
  <si>
    <t>2 02 45390 02 0000 151</t>
  </si>
  <si>
    <t>Межбюджетные трансферты, передаваемые бюджетам субъектов Российской Федерации на финансовое обеспечение дорожной деятельности</t>
  </si>
  <si>
    <t xml:space="preserve">2 02 45422 02 0000 151 </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</si>
  <si>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</si>
  <si>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2 02 49001 02 0000 151</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</si>
  <si>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</si>
  <si>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2 02 49010 02 0000 151</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</si>
  <si>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</si>
  <si>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2 04 02020 02 0000 180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</si>
  <si>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</si>
  <si>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2 04 02040 02 0000 180</t>
  </si>
  <si>
    <t>Поступления от некоммерческой организации «Фонд развития моногородов» в бюджеты субъектов Российской Федерации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t>
  </si>
  <si>
    <t>2 07 02030 02 0000 180</t>
  </si>
  <si>
    <t>Субсидии бюджетам субъектов Российской Федерации на реализацию мероприятий государственной программы Российской Федерации «Доступная среда» на2011–2020 годы</t>
  </si>
  <si>
    <t>Субсидии бюджетам субъектов Российской Федерации на финансовое обеспечение мероприятий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</si>
  <si>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</si>
  <si>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</si>
  <si>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Поступления от некоммерческой организации  «Фонд развития моногородов» в бюджеты субъектов Российской Федерации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t>
  </si>
  <si>
    <t>Очередной финансовый            2019 год</t>
  </si>
  <si>
    <t>Первый год планового периода (2020 год)</t>
  </si>
  <si>
    <t>Второй год планового периода (2021 год)</t>
  </si>
  <si>
    <t>Ожидаемое исполнение в текущем финансовом 2018 году</t>
  </si>
  <si>
    <t>2 02 25138 02 0000 150</t>
  </si>
  <si>
    <t>Субсидии бюджетам субъектов Российской Федерации на единовременные компенсационные выплаты медицинским работникам в возрасте до 50 лет, имеющим высшее образование, прибывшим на работу в сельский населенный пункт, либо рабочий поселок, либо поселок городского типа или переехавшим на работу в сельский населенный пункт, либо рабочий поселок, либо поселок городского типа из другого населенного пункта</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</si>
  <si>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</si>
  <si>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</si>
  <si>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</si>
  <si>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</si>
  <si>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</si>
  <si>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</si>
  <si>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</si>
  <si>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</si>
  <si>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2 19 00000 00 0000 000</t>
  </si>
  <si>
    <t>ВОЗВРАТ ОСТАТКОВ СУБСИДИЙ, СУБВЕНЦИЙ И ИНЫХ МЕЖБЮДЖЕТНЫХ ТРАНСФЕРТОВ, ИМЕЮЩИХ ЦЕЛЕВОЕ НАЗНАЧЕНИЕ, ПРОШЛЫХ ЛЕТ</t>
  </si>
  <si>
    <t>2 03 00000 00 0000 000</t>
  </si>
  <si>
    <t>БЕЗВОЗМЕЗДНЫЕ ПОСТУПЛЕНИЯ ОТ ГОСУДАРСТВЕННЫХ (МУНИЦИПАЛЬНЫХ) ОРГАНИЗАЦИЙ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</si>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</sst>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14" x14ac:knownFonts="1">
    <font>
      <sz val="11"/>
      <color theme="1"/>
      <name val="Calibri"/>
      <family val="2"/>
      <charset val="204"/>
      <scheme val="minor"/>
    </font>
    <font>
      <sz val="14"/>
      <color rgb="FF000000"/>
      <name val="Times New Roman"/>
      <family val="1"/>
      <charset val="204"/>
    </font>
    <font>
      <b/>
      <sz val="14"/>
      <color rgb="FF000000"/>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b/>
      <sz val="11"/>
      <color theme="1"/>
      <name val="Calibri"/>
      <family val="2"/>
      <charset val="204"/>
      <scheme val="minor"/>
    </font>
    <font>
      <sz val="10"/>
      <color indexed="62"/>
      <name val="Arial"/>
      <family val="2"/>
      <charset val="204"/>
    </font>
    <font>
      <sz val="10"/>
      <name val="Arial"/>
      <family val="2"/>
      <charset val="204"/>
    </font>
    <font>
      <sz val="11"/>
      <color theme="1"/>
      <name val="Calibri"/>
      <family val="2"/>
      <charset val="204"/>
      <scheme val="minor"/>
    </font>
    <font>
      <sz val="12"/>
      <color theme="1"/>
      <name val="Times New Roman"/>
      <family val="1"/>
      <charset val="204"/>
    </font>
    <font>
      <sz val="14"/>
      <color theme="1"/>
      <name val="Calibri"/>
      <family val="2"/>
      <charset val="204"/>
      <scheme val="minor"/>
    </font>
    <font>
      <sz val="10"/>
      <name val="Arial Cyr"/>
      <family val="2"/>
      <charset val="204"/>
    </font>
    <font>
      <b/>
      <sz val="14"/>
      <name val="Times New Roman"/>
      <family val="1"/>
      <charset val="204"/>
    </font>
  </fonts>
  <fills count="4">
    <fill>
      <patternFill patternType="none"/>
    </fill>
    <fill>
      <patternFill patternType="gray125"/>
    </fill>
    <fill>
      <patternFill patternType="solid">
        <fgColor indexed="43"/>
      </patternFill>
    </fill>
    <fill>
      <patternFill patternType="solid">
        <fgColor indexed="41"/>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7">
    <xf numFmtId="0" fontId="0" fillId="0" borderId="0"/>
    <xf numFmtId="49" fontId="7" fillId="2" borderId="7">
      <alignment horizontal="left" vertical="top" wrapText="1"/>
    </xf>
    <xf numFmtId="0" fontId="8" fillId="3" borderId="7">
      <alignment horizontal="left" vertical="top" wrapText="1"/>
    </xf>
    <xf numFmtId="43" fontId="9" fillId="0" borderId="0" applyFont="0" applyFill="0" applyBorder="0" applyAlignment="0" applyProtection="0"/>
    <xf numFmtId="0" fontId="8" fillId="0" borderId="7" applyNumberFormat="0">
      <alignment horizontal="right" vertical="top"/>
    </xf>
    <xf numFmtId="0" fontId="12" fillId="0" borderId="0"/>
    <xf numFmtId="0" fontId="8" fillId="0" borderId="0"/>
  </cellStyleXfs>
  <cellXfs count="64">
    <xf numFmtId="0" fontId="0" fillId="0" borderId="0" xfId="0"/>
    <xf numFmtId="0" fontId="1" fillId="0" borderId="1" xfId="0" applyFont="1" applyFill="1" applyBorder="1" applyAlignment="1">
      <alignment horizontal="center" vertical="top" wrapText="1"/>
    </xf>
    <xf numFmtId="164" fontId="2" fillId="0" borderId="1" xfId="0" applyNumberFormat="1" applyFont="1" applyFill="1" applyBorder="1" applyAlignment="1"/>
    <xf numFmtId="164" fontId="2" fillId="0" borderId="1" xfId="0" applyNumberFormat="1" applyFont="1" applyFill="1" applyBorder="1" applyAlignment="1">
      <alignment wrapText="1"/>
    </xf>
    <xf numFmtId="0" fontId="1" fillId="0" borderId="1" xfId="0" applyFont="1" applyFill="1" applyBorder="1" applyAlignment="1">
      <alignment horizontal="left" vertical="top" wrapText="1"/>
    </xf>
    <xf numFmtId="0" fontId="1" fillId="0" borderId="6" xfId="0" applyFont="1" applyFill="1" applyBorder="1" applyAlignment="1">
      <alignment vertical="top" wrapText="1"/>
    </xf>
    <xf numFmtId="0" fontId="3" fillId="0" borderId="1" xfId="2" applyFont="1" applyFill="1" applyBorder="1">
      <alignment horizontal="left" vertical="top" wrapText="1"/>
    </xf>
    <xf numFmtId="0" fontId="5" fillId="0" borderId="1" xfId="0" applyFont="1" applyFill="1" applyBorder="1"/>
    <xf numFmtId="0" fontId="5" fillId="0" borderId="1" xfId="0" applyFont="1" applyFill="1" applyBorder="1" applyAlignment="1">
      <alignment vertical="top" wrapText="1"/>
    </xf>
    <xf numFmtId="164" fontId="5" fillId="0" borderId="1" xfId="0" applyNumberFormat="1" applyFont="1" applyFill="1" applyBorder="1" applyAlignment="1">
      <alignment horizontal="right"/>
    </xf>
    <xf numFmtId="0" fontId="4" fillId="0" borderId="1" xfId="0" applyFont="1" applyFill="1" applyBorder="1"/>
    <xf numFmtId="0" fontId="4" fillId="0" borderId="1" xfId="0" applyFont="1" applyFill="1" applyBorder="1" applyAlignment="1">
      <alignment vertical="top" wrapText="1"/>
    </xf>
    <xf numFmtId="164" fontId="4" fillId="0" borderId="1" xfId="0" applyNumberFormat="1" applyFont="1" applyFill="1" applyBorder="1" applyAlignment="1">
      <alignment horizontal="right"/>
    </xf>
    <xf numFmtId="164" fontId="4" fillId="0" borderId="1" xfId="0" applyNumberFormat="1" applyFont="1" applyFill="1" applyBorder="1"/>
    <xf numFmtId="164" fontId="1" fillId="0" borderId="1" xfId="0" applyNumberFormat="1" applyFont="1" applyFill="1" applyBorder="1" applyAlignment="1">
      <alignment wrapText="1"/>
    </xf>
    <xf numFmtId="164" fontId="5" fillId="0" borderId="1" xfId="0" applyNumberFormat="1" applyFont="1" applyFill="1" applyBorder="1" applyAlignment="1">
      <alignment wrapText="1"/>
    </xf>
    <xf numFmtId="164" fontId="4" fillId="0" borderId="1" xfId="0" applyNumberFormat="1" applyFont="1" applyFill="1" applyBorder="1" applyAlignment="1">
      <alignment wrapText="1"/>
    </xf>
    <xf numFmtId="0" fontId="10" fillId="0" borderId="0" xfId="0" applyFont="1" applyFill="1" applyAlignment="1">
      <alignment horizontal="right"/>
    </xf>
    <xf numFmtId="0" fontId="1" fillId="0" borderId="1" xfId="0" applyFont="1" applyFill="1" applyBorder="1" applyAlignment="1">
      <alignment horizontal="center" wrapText="1"/>
    </xf>
    <xf numFmtId="0" fontId="2" fillId="0" borderId="1" xfId="0" applyFont="1" applyFill="1" applyBorder="1" applyAlignment="1">
      <alignment horizontal="left" vertical="top" wrapText="1"/>
    </xf>
    <xf numFmtId="0" fontId="2" fillId="0" borderId="6" xfId="0" applyFont="1" applyFill="1" applyBorder="1" applyAlignment="1">
      <alignment vertical="top" wrapText="1"/>
    </xf>
    <xf numFmtId="0" fontId="1" fillId="0" borderId="4" xfId="0" applyFont="1" applyFill="1" applyBorder="1" applyAlignment="1">
      <alignment horizontal="left" vertical="top" wrapText="1"/>
    </xf>
    <xf numFmtId="0" fontId="1" fillId="0" borderId="2" xfId="0" applyFont="1" applyFill="1" applyBorder="1" applyAlignment="1">
      <alignment vertical="top" wrapText="1"/>
    </xf>
    <xf numFmtId="164" fontId="1" fillId="0" borderId="4" xfId="0" applyNumberFormat="1" applyFont="1" applyFill="1" applyBorder="1" applyAlignment="1">
      <alignment wrapText="1"/>
    </xf>
    <xf numFmtId="0" fontId="1" fillId="0" borderId="1" xfId="0" applyFont="1" applyFill="1" applyBorder="1" applyAlignment="1">
      <alignment vertical="top" wrapText="1"/>
    </xf>
    <xf numFmtId="164" fontId="3" fillId="0" borderId="8" xfId="0" applyNumberFormat="1" applyFont="1" applyFill="1" applyBorder="1" applyAlignment="1">
      <alignment vertical="center"/>
    </xf>
    <xf numFmtId="164" fontId="3" fillId="0" borderId="1" xfId="4" applyNumberFormat="1" applyFont="1" applyFill="1" applyBorder="1" applyAlignment="1">
      <alignment horizontal="right" vertical="center"/>
    </xf>
    <xf numFmtId="49" fontId="1" fillId="0" borderId="1" xfId="0" applyNumberFormat="1" applyFont="1" applyFill="1" applyBorder="1" applyAlignment="1">
      <alignment horizontal="left" vertical="top" wrapText="1"/>
    </xf>
    <xf numFmtId="164" fontId="3" fillId="0" borderId="9" xfId="0" applyNumberFormat="1" applyFont="1" applyFill="1" applyBorder="1" applyAlignment="1"/>
    <xf numFmtId="0" fontId="11" fillId="0" borderId="0" xfId="0" applyFont="1" applyFill="1"/>
    <xf numFmtId="164" fontId="3" fillId="0" borderId="1" xfId="0" applyNumberFormat="1" applyFont="1" applyFill="1" applyBorder="1" applyAlignment="1">
      <alignment horizontal="right"/>
    </xf>
    <xf numFmtId="164" fontId="3" fillId="0" borderId="9" xfId="0" applyNumberFormat="1" applyFont="1" applyFill="1" applyBorder="1" applyAlignment="1">
      <alignment horizontal="right"/>
    </xf>
    <xf numFmtId="164" fontId="3" fillId="0" borderId="1" xfId="4" applyNumberFormat="1" applyFont="1" applyFill="1" applyBorder="1" applyAlignment="1">
      <alignment horizontal="right"/>
    </xf>
    <xf numFmtId="164" fontId="4" fillId="0" borderId="1" xfId="5" applyNumberFormat="1" applyFont="1" applyFill="1" applyBorder="1" applyAlignment="1">
      <alignment wrapText="1"/>
    </xf>
    <xf numFmtId="164" fontId="4" fillId="0" borderId="1" xfId="4" applyNumberFormat="1" applyFont="1" applyFill="1" applyBorder="1" applyAlignment="1">
      <alignment horizontal="right"/>
    </xf>
    <xf numFmtId="0" fontId="4" fillId="0" borderId="1" xfId="0" applyFont="1" applyFill="1" applyBorder="1" applyAlignment="1">
      <alignment horizontal="left" vertical="top" wrapText="1"/>
    </xf>
    <xf numFmtId="164" fontId="3" fillId="0" borderId="1" xfId="0" applyNumberFormat="1" applyFont="1" applyFill="1" applyBorder="1" applyAlignment="1"/>
    <xf numFmtId="164" fontId="4" fillId="0" borderId="1" xfId="4" applyNumberFormat="1" applyFont="1" applyFill="1" applyBorder="1" applyAlignment="1"/>
    <xf numFmtId="0" fontId="4" fillId="0" borderId="6" xfId="0" applyFont="1" applyFill="1" applyBorder="1" applyAlignment="1">
      <alignment vertical="top" wrapText="1"/>
    </xf>
    <xf numFmtId="164" fontId="3" fillId="0" borderId="1" xfId="3" applyNumberFormat="1" applyFont="1" applyFill="1" applyBorder="1" applyAlignment="1">
      <alignment horizontal="right"/>
    </xf>
    <xf numFmtId="164" fontId="3" fillId="0" borderId="1" xfId="3" applyNumberFormat="1" applyFont="1" applyFill="1" applyBorder="1" applyAlignment="1"/>
    <xf numFmtId="0" fontId="5" fillId="0" borderId="1" xfId="0" applyFont="1" applyFill="1" applyBorder="1" applyAlignment="1">
      <alignment horizontal="left" vertical="top" wrapText="1"/>
    </xf>
    <xf numFmtId="164" fontId="13" fillId="0" borderId="1" xfId="0" applyNumberFormat="1" applyFont="1" applyFill="1" applyBorder="1" applyAlignment="1"/>
    <xf numFmtId="164" fontId="13" fillId="0" borderId="1" xfId="4" applyNumberFormat="1" applyFont="1" applyFill="1" applyBorder="1" applyAlignment="1">
      <alignment horizontal="right"/>
    </xf>
    <xf numFmtId="0" fontId="6" fillId="0" borderId="0" xfId="0" applyFont="1" applyFill="1"/>
    <xf numFmtId="0" fontId="2" fillId="0" borderId="1" xfId="0" applyFont="1" applyFill="1" applyBorder="1" applyAlignment="1">
      <alignment vertical="top" wrapText="1"/>
    </xf>
    <xf numFmtId="164" fontId="3" fillId="0" borderId="1" xfId="3" applyNumberFormat="1" applyFont="1" applyFill="1" applyBorder="1" applyAlignment="1">
      <alignment wrapText="1"/>
    </xf>
    <xf numFmtId="1" fontId="1" fillId="0" borderId="1" xfId="0" applyNumberFormat="1" applyFont="1" applyFill="1" applyBorder="1" applyAlignment="1">
      <alignment horizontal="left" vertical="top" wrapText="1"/>
    </xf>
    <xf numFmtId="164" fontId="3" fillId="0" borderId="1" xfId="4" applyNumberFormat="1" applyFont="1" applyFill="1" applyBorder="1" applyAlignment="1"/>
    <xf numFmtId="0" fontId="2" fillId="0" borderId="1" xfId="0" applyFont="1" applyFill="1" applyBorder="1" applyAlignment="1">
      <alignment horizontal="justify" vertical="top" wrapText="1"/>
    </xf>
    <xf numFmtId="164" fontId="1" fillId="0" borderId="1" xfId="0" applyNumberFormat="1" applyFont="1" applyFill="1" applyBorder="1" applyAlignment="1"/>
    <xf numFmtId="0" fontId="0" fillId="0" borderId="0" xfId="0" applyFont="1" applyFill="1"/>
    <xf numFmtId="164" fontId="5" fillId="0" borderId="1" xfId="0" applyNumberFormat="1" applyFont="1" applyFill="1" applyBorder="1"/>
    <xf numFmtId="4" fontId="6" fillId="0" borderId="0" xfId="0" applyNumberFormat="1" applyFont="1" applyFill="1"/>
    <xf numFmtId="164" fontId="0" fillId="0" borderId="0" xfId="0" applyNumberFormat="1" applyFont="1" applyFill="1"/>
    <xf numFmtId="4" fontId="0" fillId="0" borderId="0" xfId="0" applyNumberFormat="1" applyFont="1" applyFill="1"/>
    <xf numFmtId="0" fontId="5" fillId="0" borderId="6" xfId="0" applyFont="1" applyFill="1" applyBorder="1" applyAlignment="1">
      <alignment horizontal="left"/>
    </xf>
    <xf numFmtId="0" fontId="5" fillId="0" borderId="8" xfId="0" applyFont="1" applyFill="1" applyBorder="1" applyAlignment="1">
      <alignment horizontal="left"/>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5"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cellXfs>
  <cellStyles count="7">
    <cellStyle name="Данные (только для чтения)" xfId="4"/>
    <cellStyle name="Обычный" xfId="0" builtinId="0"/>
    <cellStyle name="Обычный 2 3" xfId="6"/>
    <cellStyle name="Обычный_Поступления в областной бюджет (11мес)" xfId="5"/>
    <cellStyle name="Свойства элементов измерения" xfId="1"/>
    <cellStyle name="Финансовый" xfId="3" builtinId="3"/>
    <cellStyle name="Элементы осей"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5"/>
  <sheetViews>
    <sheetView tabSelected="1" view="pageBreakPreview" topLeftCell="A211" zoomScale="80" zoomScaleNormal="100" zoomScaleSheetLayoutView="80" workbookViewId="0">
      <selection activeCell="B214" sqref="B214"/>
    </sheetView>
  </sheetViews>
  <sheetFormatPr defaultRowHeight="15" x14ac:dyDescent="0.25"/>
  <cols>
    <col min="1" max="1" width="29.7109375" style="51" customWidth="1"/>
    <col min="2" max="2" width="69.140625" style="51" customWidth="1"/>
    <col min="3" max="3" width="25.140625" style="51" customWidth="1"/>
    <col min="4" max="4" width="22.42578125" style="51" customWidth="1"/>
    <col min="5" max="5" width="22.7109375" style="51" customWidth="1"/>
    <col min="6" max="6" width="23.7109375" style="51" customWidth="1"/>
    <col min="7" max="7" width="17" style="51" customWidth="1"/>
    <col min="8" max="8" width="22.140625" style="51" customWidth="1"/>
    <col min="9" max="9" width="18.42578125" style="51" customWidth="1"/>
    <col min="10" max="16384" width="9.140625" style="51"/>
  </cols>
  <sheetData>
    <row r="1" spans="1:6" hidden="1" x14ac:dyDescent="0.25"/>
    <row r="3" spans="1:6" ht="29.25" customHeight="1" x14ac:dyDescent="0.25">
      <c r="A3" s="60" t="s">
        <v>256</v>
      </c>
      <c r="B3" s="60"/>
      <c r="C3" s="60"/>
      <c r="D3" s="60"/>
      <c r="E3" s="60"/>
      <c r="F3" s="60"/>
    </row>
    <row r="4" spans="1:6" ht="17.25" customHeight="1" x14ac:dyDescent="0.25">
      <c r="F4" s="17" t="s">
        <v>261</v>
      </c>
    </row>
    <row r="5" spans="1:6" ht="25.9" customHeight="1" x14ac:dyDescent="0.25">
      <c r="A5" s="61" t="s">
        <v>38</v>
      </c>
      <c r="B5" s="62" t="s">
        <v>39</v>
      </c>
      <c r="C5" s="58" t="s">
        <v>457</v>
      </c>
      <c r="D5" s="58" t="s">
        <v>454</v>
      </c>
      <c r="E5" s="58" t="s">
        <v>455</v>
      </c>
      <c r="F5" s="58" t="s">
        <v>456</v>
      </c>
    </row>
    <row r="6" spans="1:6" ht="65.25" customHeight="1" x14ac:dyDescent="0.25">
      <c r="A6" s="61"/>
      <c r="B6" s="63"/>
      <c r="C6" s="59"/>
      <c r="D6" s="59"/>
      <c r="E6" s="59"/>
      <c r="F6" s="59"/>
    </row>
    <row r="7" spans="1:6" ht="16.899999999999999" customHeight="1" x14ac:dyDescent="0.3">
      <c r="A7" s="18">
        <v>1</v>
      </c>
      <c r="B7" s="18">
        <v>2</v>
      </c>
      <c r="C7" s="1">
        <v>3</v>
      </c>
      <c r="D7" s="18">
        <v>4</v>
      </c>
      <c r="E7" s="18">
        <v>5</v>
      </c>
      <c r="F7" s="18">
        <v>6</v>
      </c>
    </row>
    <row r="8" spans="1:6" ht="25.15" customHeight="1" x14ac:dyDescent="0.3">
      <c r="A8" s="19" t="s">
        <v>46</v>
      </c>
      <c r="B8" s="20" t="s">
        <v>47</v>
      </c>
      <c r="C8" s="15">
        <f>C9+C12+C17+C28+C36+C41+C61+C62+C74+C89+C99+C100+C103+C123</f>
        <v>64300513</v>
      </c>
      <c r="D8" s="15">
        <f>D9+D12+D17+D28+D36+D41+D61+D62+D74+D89+D99+D100+D103+D123</f>
        <v>67613561</v>
      </c>
      <c r="E8" s="15">
        <f>E9+E12+E17+E28+E36+E41+E61+E62+E74+E89+E99+E100+E103+E123</f>
        <v>69822873</v>
      </c>
      <c r="F8" s="15">
        <f>F9+F12+F17+F28+F36+F41+F61+F62+F74+F89+F99+F100+F103+F123</f>
        <v>74758922</v>
      </c>
    </row>
    <row r="9" spans="1:6" ht="27.6" customHeight="1" x14ac:dyDescent="0.3">
      <c r="A9" s="19" t="s">
        <v>48</v>
      </c>
      <c r="B9" s="20" t="s">
        <v>49</v>
      </c>
      <c r="C9" s="15">
        <f>C10+C11</f>
        <v>26899731</v>
      </c>
      <c r="D9" s="15">
        <f t="shared" ref="D9:F9" si="0">D10+D11</f>
        <v>29182211</v>
      </c>
      <c r="E9" s="15">
        <f t="shared" si="0"/>
        <v>29573114</v>
      </c>
      <c r="F9" s="15">
        <f t="shared" si="0"/>
        <v>30228151</v>
      </c>
    </row>
    <row r="10" spans="1:6" ht="58.15" customHeight="1" x14ac:dyDescent="0.3">
      <c r="A10" s="4" t="s">
        <v>50</v>
      </c>
      <c r="B10" s="5" t="s">
        <v>51</v>
      </c>
      <c r="C10" s="16">
        <v>23151399</v>
      </c>
      <c r="D10" s="14">
        <v>24819732</v>
      </c>
      <c r="E10" s="14">
        <v>25183598</v>
      </c>
      <c r="F10" s="14">
        <v>25807519</v>
      </c>
    </row>
    <row r="11" spans="1:6" ht="58.9" customHeight="1" x14ac:dyDescent="0.3">
      <c r="A11" s="4" t="s">
        <v>52</v>
      </c>
      <c r="B11" s="5" t="s">
        <v>53</v>
      </c>
      <c r="C11" s="16">
        <v>3748332</v>
      </c>
      <c r="D11" s="14">
        <v>4362479</v>
      </c>
      <c r="E11" s="14">
        <v>4389516</v>
      </c>
      <c r="F11" s="14">
        <v>4420632</v>
      </c>
    </row>
    <row r="12" spans="1:6" ht="26.45" customHeight="1" x14ac:dyDescent="0.3">
      <c r="A12" s="19" t="s">
        <v>54</v>
      </c>
      <c r="B12" s="20" t="s">
        <v>55</v>
      </c>
      <c r="C12" s="15">
        <f>C13+C14+C15+C16</f>
        <v>18455899</v>
      </c>
      <c r="D12" s="15">
        <f t="shared" ref="D12:F12" si="1">D13+D14+D15+D16</f>
        <v>19058342</v>
      </c>
      <c r="E12" s="15">
        <f t="shared" si="1"/>
        <v>19780215</v>
      </c>
      <c r="F12" s="15">
        <f t="shared" si="1"/>
        <v>20673893</v>
      </c>
    </row>
    <row r="13" spans="1:6" ht="91.9" customHeight="1" x14ac:dyDescent="0.3">
      <c r="A13" s="4" t="s">
        <v>56</v>
      </c>
      <c r="B13" s="5" t="s">
        <v>57</v>
      </c>
      <c r="C13" s="16">
        <v>17633990</v>
      </c>
      <c r="D13" s="14">
        <v>18542855</v>
      </c>
      <c r="E13" s="14">
        <v>19334668</v>
      </c>
      <c r="F13" s="14">
        <v>20197694</v>
      </c>
    </row>
    <row r="14" spans="1:6" ht="130.15" customHeight="1" x14ac:dyDescent="0.3">
      <c r="A14" s="4" t="s">
        <v>58</v>
      </c>
      <c r="B14" s="5" t="s">
        <v>59</v>
      </c>
      <c r="C14" s="16">
        <v>110845</v>
      </c>
      <c r="D14" s="14">
        <v>120853</v>
      </c>
      <c r="E14" s="14">
        <v>128225</v>
      </c>
      <c r="F14" s="14">
        <v>138740</v>
      </c>
    </row>
    <row r="15" spans="1:6" ht="57" customHeight="1" x14ac:dyDescent="0.3">
      <c r="A15" s="4" t="s">
        <v>60</v>
      </c>
      <c r="B15" s="5" t="s">
        <v>61</v>
      </c>
      <c r="C15" s="16">
        <v>500084</v>
      </c>
      <c r="D15" s="14">
        <v>178390</v>
      </c>
      <c r="E15" s="14">
        <v>189271</v>
      </c>
      <c r="F15" s="14">
        <v>204792</v>
      </c>
    </row>
    <row r="16" spans="1:6" ht="114" customHeight="1" x14ac:dyDescent="0.3">
      <c r="A16" s="4" t="s">
        <v>62</v>
      </c>
      <c r="B16" s="5" t="s">
        <v>63</v>
      </c>
      <c r="C16" s="16">
        <v>210980</v>
      </c>
      <c r="D16" s="14">
        <v>216244</v>
      </c>
      <c r="E16" s="14">
        <v>128051</v>
      </c>
      <c r="F16" s="14">
        <v>132667</v>
      </c>
    </row>
    <row r="17" spans="1:7" ht="57" customHeight="1" x14ac:dyDescent="0.3">
      <c r="A17" s="19" t="s">
        <v>64</v>
      </c>
      <c r="B17" s="20" t="s">
        <v>65</v>
      </c>
      <c r="C17" s="15">
        <f>C18+C19+C20+C21+C22+C23+C24+C25+C26+C27</f>
        <v>5166147</v>
      </c>
      <c r="D17" s="15">
        <f t="shared" ref="D17:F17" si="2">D18+D19+D20+D21+D22+D23+D24+D25+D26+D27</f>
        <v>6266570</v>
      </c>
      <c r="E17" s="15">
        <f t="shared" si="2"/>
        <v>7703567</v>
      </c>
      <c r="F17" s="15">
        <f t="shared" si="2"/>
        <v>10591472</v>
      </c>
    </row>
    <row r="18" spans="1:7" ht="76.150000000000006" customHeight="1" x14ac:dyDescent="0.3">
      <c r="A18" s="21" t="s">
        <v>66</v>
      </c>
      <c r="B18" s="22" t="s">
        <v>67</v>
      </c>
      <c r="C18" s="16">
        <v>11643</v>
      </c>
      <c r="D18" s="23">
        <v>7918</v>
      </c>
      <c r="E18" s="23">
        <v>7736</v>
      </c>
      <c r="F18" s="23">
        <v>8016</v>
      </c>
    </row>
    <row r="19" spans="1:7" ht="39.6" customHeight="1" x14ac:dyDescent="0.25">
      <c r="A19" s="21" t="s">
        <v>68</v>
      </c>
      <c r="B19" s="24" t="s">
        <v>69</v>
      </c>
      <c r="C19" s="25">
        <v>146652</v>
      </c>
      <c r="D19" s="26">
        <v>143941</v>
      </c>
      <c r="E19" s="26">
        <v>156469</v>
      </c>
      <c r="F19" s="26">
        <v>168398</v>
      </c>
    </row>
    <row r="20" spans="1:7" ht="41.45" customHeight="1" x14ac:dyDescent="0.3">
      <c r="A20" s="27" t="s">
        <v>70</v>
      </c>
      <c r="B20" s="24" t="s">
        <v>71</v>
      </c>
      <c r="C20" s="28">
        <v>400</v>
      </c>
      <c r="D20" s="28">
        <v>101</v>
      </c>
      <c r="E20" s="28">
        <v>151</v>
      </c>
      <c r="F20" s="28">
        <v>218</v>
      </c>
      <c r="G20" s="29"/>
    </row>
    <row r="21" spans="1:7" ht="228" customHeight="1" x14ac:dyDescent="0.3">
      <c r="A21" s="4" t="s">
        <v>257</v>
      </c>
      <c r="B21" s="5" t="s">
        <v>258</v>
      </c>
      <c r="C21" s="16">
        <v>0</v>
      </c>
      <c r="D21" s="28">
        <v>498154</v>
      </c>
      <c r="E21" s="28">
        <v>501442</v>
      </c>
      <c r="F21" s="28">
        <v>504708</v>
      </c>
    </row>
    <row r="22" spans="1:7" ht="227.25" customHeight="1" x14ac:dyDescent="0.3">
      <c r="A22" s="4" t="s">
        <v>259</v>
      </c>
      <c r="B22" s="5" t="s">
        <v>260</v>
      </c>
      <c r="C22" s="30">
        <v>402855</v>
      </c>
      <c r="D22" s="30">
        <v>519394</v>
      </c>
      <c r="E22" s="31">
        <v>637747</v>
      </c>
      <c r="F22" s="31">
        <v>770315</v>
      </c>
    </row>
    <row r="23" spans="1:7" ht="94.15" customHeight="1" x14ac:dyDescent="0.3">
      <c r="A23" s="4" t="s">
        <v>72</v>
      </c>
      <c r="B23" s="5" t="s">
        <v>73</v>
      </c>
      <c r="C23" s="32">
        <v>2107227</v>
      </c>
      <c r="D23" s="32">
        <v>1881154</v>
      </c>
      <c r="E23" s="32">
        <v>2429727</v>
      </c>
      <c r="F23" s="32">
        <v>3457673</v>
      </c>
    </row>
    <row r="24" spans="1:7" ht="109.9" customHeight="1" x14ac:dyDescent="0.3">
      <c r="A24" s="4" t="s">
        <v>74</v>
      </c>
      <c r="B24" s="5" t="s">
        <v>75</v>
      </c>
      <c r="C24" s="32">
        <v>18673</v>
      </c>
      <c r="D24" s="32">
        <v>13505</v>
      </c>
      <c r="E24" s="32">
        <v>15984</v>
      </c>
      <c r="F24" s="32">
        <v>22040</v>
      </c>
    </row>
    <row r="25" spans="1:7" ht="94.15" customHeight="1" x14ac:dyDescent="0.3">
      <c r="A25" s="4" t="s">
        <v>76</v>
      </c>
      <c r="B25" s="5" t="s">
        <v>77</v>
      </c>
      <c r="C25" s="32">
        <v>3104234</v>
      </c>
      <c r="D25" s="32">
        <v>3839792</v>
      </c>
      <c r="E25" s="32">
        <v>4781762</v>
      </c>
      <c r="F25" s="32">
        <v>6798935</v>
      </c>
    </row>
    <row r="26" spans="1:7" ht="94.15" customHeight="1" x14ac:dyDescent="0.3">
      <c r="A26" s="4" t="s">
        <v>78</v>
      </c>
      <c r="B26" s="5" t="s">
        <v>79</v>
      </c>
      <c r="C26" s="33">
        <v>-625688</v>
      </c>
      <c r="D26" s="33">
        <v>-637389</v>
      </c>
      <c r="E26" s="34">
        <v>-827451</v>
      </c>
      <c r="F26" s="33">
        <v>-1138831</v>
      </c>
    </row>
    <row r="27" spans="1:7" ht="40.9" customHeight="1" x14ac:dyDescent="0.3">
      <c r="A27" s="35" t="s">
        <v>80</v>
      </c>
      <c r="B27" s="5" t="s">
        <v>81</v>
      </c>
      <c r="C27" s="36">
        <v>151</v>
      </c>
      <c r="D27" s="32">
        <v>0</v>
      </c>
      <c r="E27" s="32">
        <v>0</v>
      </c>
      <c r="F27" s="32">
        <v>0</v>
      </c>
    </row>
    <row r="28" spans="1:7" ht="24" customHeight="1" x14ac:dyDescent="0.3">
      <c r="A28" s="19" t="s">
        <v>82</v>
      </c>
      <c r="B28" s="20" t="s">
        <v>83</v>
      </c>
      <c r="C28" s="15">
        <f>C29+C32+C35</f>
        <v>11846486</v>
      </c>
      <c r="D28" s="15">
        <f t="shared" ref="D28:E28" si="3">D29+D32+D35</f>
        <v>11174234</v>
      </c>
      <c r="E28" s="15">
        <f t="shared" si="3"/>
        <v>10772792</v>
      </c>
      <c r="F28" s="15">
        <f>F29+F32+F35</f>
        <v>11243506</v>
      </c>
    </row>
    <row r="29" spans="1:7" ht="28.15" customHeight="1" x14ac:dyDescent="0.3">
      <c r="A29" s="19" t="s">
        <v>84</v>
      </c>
      <c r="B29" s="20" t="s">
        <v>85</v>
      </c>
      <c r="C29" s="16">
        <f>C30+C31</f>
        <v>10777054</v>
      </c>
      <c r="D29" s="16">
        <f t="shared" ref="D29:F29" si="4">D30+D31</f>
        <v>10038971</v>
      </c>
      <c r="E29" s="16">
        <f t="shared" si="4"/>
        <v>9515238</v>
      </c>
      <c r="F29" s="16">
        <f t="shared" si="4"/>
        <v>9946799</v>
      </c>
    </row>
    <row r="30" spans="1:7" ht="38.450000000000003" customHeight="1" x14ac:dyDescent="0.3">
      <c r="A30" s="4" t="s">
        <v>86</v>
      </c>
      <c r="B30" s="5" t="s">
        <v>87</v>
      </c>
      <c r="C30" s="37">
        <v>9306320</v>
      </c>
      <c r="D30" s="34">
        <v>8390447</v>
      </c>
      <c r="E30" s="34">
        <v>7790310</v>
      </c>
      <c r="F30" s="34">
        <v>8153537</v>
      </c>
    </row>
    <row r="31" spans="1:7" ht="40.15" customHeight="1" x14ac:dyDescent="0.3">
      <c r="A31" s="4" t="s">
        <v>88</v>
      </c>
      <c r="B31" s="5" t="s">
        <v>89</v>
      </c>
      <c r="C31" s="32">
        <v>1470734</v>
      </c>
      <c r="D31" s="32">
        <v>1648524</v>
      </c>
      <c r="E31" s="32">
        <v>1724928</v>
      </c>
      <c r="F31" s="32">
        <v>1793262</v>
      </c>
    </row>
    <row r="32" spans="1:7" ht="21.6" customHeight="1" x14ac:dyDescent="0.3">
      <c r="A32" s="19" t="s">
        <v>90</v>
      </c>
      <c r="B32" s="20" t="s">
        <v>91</v>
      </c>
      <c r="C32" s="15">
        <f>C33+C34</f>
        <v>1063695</v>
      </c>
      <c r="D32" s="15">
        <f t="shared" ref="D32:F32" si="5">D33+D34</f>
        <v>1129215</v>
      </c>
      <c r="E32" s="15">
        <f t="shared" si="5"/>
        <v>1251506</v>
      </c>
      <c r="F32" s="15">
        <f t="shared" si="5"/>
        <v>1290659</v>
      </c>
    </row>
    <row r="33" spans="1:6" ht="21.6" customHeight="1" x14ac:dyDescent="0.3">
      <c r="A33" s="4" t="s">
        <v>92</v>
      </c>
      <c r="B33" s="5" t="s">
        <v>93</v>
      </c>
      <c r="C33" s="32">
        <v>330507</v>
      </c>
      <c r="D33" s="32">
        <v>363034</v>
      </c>
      <c r="E33" s="32">
        <v>373641</v>
      </c>
      <c r="F33" s="32">
        <v>373290</v>
      </c>
    </row>
    <row r="34" spans="1:6" ht="21.6" customHeight="1" x14ac:dyDescent="0.25">
      <c r="A34" s="4" t="s">
        <v>94</v>
      </c>
      <c r="B34" s="24" t="s">
        <v>95</v>
      </c>
      <c r="C34" s="26">
        <v>733188</v>
      </c>
      <c r="D34" s="26">
        <v>766181</v>
      </c>
      <c r="E34" s="26">
        <v>877865</v>
      </c>
      <c r="F34" s="26">
        <v>917369</v>
      </c>
    </row>
    <row r="35" spans="1:6" s="44" customFormat="1" ht="22.15" customHeight="1" x14ac:dyDescent="0.3">
      <c r="A35" s="19" t="s">
        <v>96</v>
      </c>
      <c r="B35" s="45" t="s">
        <v>97</v>
      </c>
      <c r="C35" s="43">
        <v>5737</v>
      </c>
      <c r="D35" s="43">
        <v>6048</v>
      </c>
      <c r="E35" s="43">
        <v>6048</v>
      </c>
      <c r="F35" s="43">
        <v>6048</v>
      </c>
    </row>
    <row r="36" spans="1:6" ht="39" customHeight="1" x14ac:dyDescent="0.3">
      <c r="A36" s="19" t="s">
        <v>98</v>
      </c>
      <c r="B36" s="20" t="s">
        <v>99</v>
      </c>
      <c r="C36" s="15">
        <f>C37</f>
        <v>808217</v>
      </c>
      <c r="D36" s="15">
        <f t="shared" ref="D36:F36" si="6">D37</f>
        <v>853938</v>
      </c>
      <c r="E36" s="15">
        <f t="shared" si="6"/>
        <v>914414</v>
      </c>
      <c r="F36" s="15">
        <f t="shared" si="6"/>
        <v>939450</v>
      </c>
    </row>
    <row r="37" spans="1:6" ht="25.15" customHeight="1" x14ac:dyDescent="0.3">
      <c r="A37" s="19" t="s">
        <v>100</v>
      </c>
      <c r="B37" s="20" t="s">
        <v>101</v>
      </c>
      <c r="C37" s="15">
        <f>C38+C39+C40</f>
        <v>808217</v>
      </c>
      <c r="D37" s="15">
        <f t="shared" ref="D37:F37" si="7">D38+D39+D40</f>
        <v>853938</v>
      </c>
      <c r="E37" s="15">
        <f t="shared" si="7"/>
        <v>914414</v>
      </c>
      <c r="F37" s="15">
        <f t="shared" si="7"/>
        <v>939450</v>
      </c>
    </row>
    <row r="38" spans="1:6" ht="36" customHeight="1" x14ac:dyDescent="0.3">
      <c r="A38" s="4" t="s">
        <v>102</v>
      </c>
      <c r="B38" s="5" t="s">
        <v>103</v>
      </c>
      <c r="C38" s="36">
        <v>69228</v>
      </c>
      <c r="D38" s="32">
        <v>72395</v>
      </c>
      <c r="E38" s="32">
        <v>76306</v>
      </c>
      <c r="F38" s="32">
        <v>77816</v>
      </c>
    </row>
    <row r="39" spans="1:6" ht="55.15" customHeight="1" x14ac:dyDescent="0.3">
      <c r="A39" s="4" t="s">
        <v>104</v>
      </c>
      <c r="B39" s="5" t="s">
        <v>105</v>
      </c>
      <c r="C39" s="32">
        <v>738792</v>
      </c>
      <c r="D39" s="32">
        <v>781543</v>
      </c>
      <c r="E39" s="32">
        <v>838108</v>
      </c>
      <c r="F39" s="32">
        <v>861634</v>
      </c>
    </row>
    <row r="40" spans="1:6" ht="18.600000000000001" customHeight="1" x14ac:dyDescent="0.3">
      <c r="A40" s="35" t="s">
        <v>106</v>
      </c>
      <c r="B40" s="38" t="s">
        <v>107</v>
      </c>
      <c r="C40" s="32">
        <v>197</v>
      </c>
      <c r="D40" s="32">
        <v>0</v>
      </c>
      <c r="E40" s="32">
        <v>0</v>
      </c>
      <c r="F40" s="32">
        <v>0</v>
      </c>
    </row>
    <row r="41" spans="1:6" ht="24.6" customHeight="1" x14ac:dyDescent="0.3">
      <c r="A41" s="19" t="s">
        <v>108</v>
      </c>
      <c r="B41" s="20" t="s">
        <v>109</v>
      </c>
      <c r="C41" s="15">
        <f>C42+C43+C44+C45+C46+C47+C48+C49+C50+C51+C52+C53+C54+C55+C56+C57+C58+C59+C60</f>
        <v>135872</v>
      </c>
      <c r="D41" s="15">
        <f t="shared" ref="D41:F41" si="8">D42+D43+D44+D45+D46+D47+D48+D49+D50+D51+D52+D53+D54+D55+D56+D57+D58+D59+D60</f>
        <v>130422</v>
      </c>
      <c r="E41" s="15">
        <f t="shared" si="8"/>
        <v>130604</v>
      </c>
      <c r="F41" s="15">
        <f t="shared" si="8"/>
        <v>131343</v>
      </c>
    </row>
    <row r="42" spans="1:6" ht="94.15" customHeight="1" x14ac:dyDescent="0.3">
      <c r="A42" s="4" t="s">
        <v>110</v>
      </c>
      <c r="B42" s="5" t="s">
        <v>111</v>
      </c>
      <c r="C42" s="36">
        <v>3792</v>
      </c>
      <c r="D42" s="36">
        <v>1323</v>
      </c>
      <c r="E42" s="36">
        <v>1557</v>
      </c>
      <c r="F42" s="36">
        <v>1791</v>
      </c>
    </row>
    <row r="43" spans="1:6" ht="94.15" customHeight="1" x14ac:dyDescent="0.3">
      <c r="A43" s="4" t="s">
        <v>112</v>
      </c>
      <c r="B43" s="5" t="s">
        <v>113</v>
      </c>
      <c r="C43" s="36">
        <v>1260</v>
      </c>
      <c r="D43" s="36">
        <v>1257</v>
      </c>
      <c r="E43" s="36">
        <v>1529</v>
      </c>
      <c r="F43" s="36">
        <v>1857</v>
      </c>
    </row>
    <row r="44" spans="1:6" ht="55.9" customHeight="1" x14ac:dyDescent="0.3">
      <c r="A44" s="4" t="s">
        <v>114</v>
      </c>
      <c r="B44" s="5" t="s">
        <v>115</v>
      </c>
      <c r="C44" s="36">
        <v>67000</v>
      </c>
      <c r="D44" s="36">
        <v>67254</v>
      </c>
      <c r="E44" s="36">
        <v>67254</v>
      </c>
      <c r="F44" s="36">
        <v>67254</v>
      </c>
    </row>
    <row r="45" spans="1:6" ht="94.15" customHeight="1" x14ac:dyDescent="0.3">
      <c r="A45" s="4" t="s">
        <v>116</v>
      </c>
      <c r="B45" s="5" t="s">
        <v>117</v>
      </c>
      <c r="C45" s="39">
        <v>18000</v>
      </c>
      <c r="D45" s="36">
        <v>15215</v>
      </c>
      <c r="E45" s="36">
        <v>15091</v>
      </c>
      <c r="F45" s="36">
        <v>15048</v>
      </c>
    </row>
    <row r="46" spans="1:6" ht="43.15" customHeight="1" x14ac:dyDescent="0.3">
      <c r="A46" s="4" t="s">
        <v>118</v>
      </c>
      <c r="B46" s="5" t="s">
        <v>119</v>
      </c>
      <c r="C46" s="40">
        <v>2268</v>
      </c>
      <c r="D46" s="36">
        <v>376</v>
      </c>
      <c r="E46" s="36">
        <v>376</v>
      </c>
      <c r="F46" s="36">
        <v>376</v>
      </c>
    </row>
    <row r="47" spans="1:6" ht="94.15" customHeight="1" x14ac:dyDescent="0.3">
      <c r="A47" s="4" t="s">
        <v>120</v>
      </c>
      <c r="B47" s="5" t="s">
        <v>121</v>
      </c>
      <c r="C47" s="36">
        <v>190</v>
      </c>
      <c r="D47" s="36">
        <v>201</v>
      </c>
      <c r="E47" s="36">
        <v>201</v>
      </c>
      <c r="F47" s="36">
        <v>201</v>
      </c>
    </row>
    <row r="48" spans="1:6" ht="57.6" customHeight="1" x14ac:dyDescent="0.3">
      <c r="A48" s="4" t="s">
        <v>122</v>
      </c>
      <c r="B48" s="5" t="s">
        <v>123</v>
      </c>
      <c r="C48" s="36">
        <v>4</v>
      </c>
      <c r="D48" s="36">
        <v>4</v>
      </c>
      <c r="E48" s="36">
        <v>4</v>
      </c>
      <c r="F48" s="36">
        <v>4</v>
      </c>
    </row>
    <row r="49" spans="1:6" ht="115.5" customHeight="1" x14ac:dyDescent="0.3">
      <c r="A49" s="4" t="s">
        <v>124</v>
      </c>
      <c r="B49" s="5" t="s">
        <v>125</v>
      </c>
      <c r="C49" s="36">
        <v>100</v>
      </c>
      <c r="D49" s="36">
        <v>100</v>
      </c>
      <c r="E49" s="36">
        <v>100</v>
      </c>
      <c r="F49" s="36">
        <v>100</v>
      </c>
    </row>
    <row r="50" spans="1:6" ht="109.9" customHeight="1" x14ac:dyDescent="0.3">
      <c r="A50" s="4" t="s">
        <v>126</v>
      </c>
      <c r="B50" s="5" t="s">
        <v>127</v>
      </c>
      <c r="C50" s="36">
        <v>3689</v>
      </c>
      <c r="D50" s="32">
        <v>3673</v>
      </c>
      <c r="E50" s="32">
        <v>3673</v>
      </c>
      <c r="F50" s="32">
        <v>3673</v>
      </c>
    </row>
    <row r="51" spans="1:6" ht="249" customHeight="1" x14ac:dyDescent="0.3">
      <c r="A51" s="4" t="s">
        <v>128</v>
      </c>
      <c r="B51" s="5" t="s">
        <v>129</v>
      </c>
      <c r="C51" s="30">
        <v>30000</v>
      </c>
      <c r="D51" s="32">
        <v>31289</v>
      </c>
      <c r="E51" s="32">
        <v>31289</v>
      </c>
      <c r="F51" s="32">
        <v>31289</v>
      </c>
    </row>
    <row r="52" spans="1:6" ht="145.15" customHeight="1" x14ac:dyDescent="0.3">
      <c r="A52" s="4" t="s">
        <v>130</v>
      </c>
      <c r="B52" s="5" t="s">
        <v>131</v>
      </c>
      <c r="C52" s="36">
        <v>4</v>
      </c>
      <c r="D52" s="36">
        <v>12</v>
      </c>
      <c r="E52" s="36">
        <v>12</v>
      </c>
      <c r="F52" s="36">
        <v>12</v>
      </c>
    </row>
    <row r="53" spans="1:6" ht="137.25" customHeight="1" x14ac:dyDescent="0.3">
      <c r="A53" s="4" t="s">
        <v>132</v>
      </c>
      <c r="B53" s="5" t="s">
        <v>133</v>
      </c>
      <c r="C53" s="36">
        <v>6500</v>
      </c>
      <c r="D53" s="36">
        <v>5573</v>
      </c>
      <c r="E53" s="36">
        <v>5573</v>
      </c>
      <c r="F53" s="36">
        <v>5573</v>
      </c>
    </row>
    <row r="54" spans="1:6" ht="94.15" customHeight="1" x14ac:dyDescent="0.3">
      <c r="A54" s="4" t="s">
        <v>134</v>
      </c>
      <c r="B54" s="5" t="s">
        <v>135</v>
      </c>
      <c r="C54" s="36">
        <v>650</v>
      </c>
      <c r="D54" s="36">
        <v>650</v>
      </c>
      <c r="E54" s="36">
        <v>650</v>
      </c>
      <c r="F54" s="36">
        <v>650</v>
      </c>
    </row>
    <row r="55" spans="1:6" ht="111" customHeight="1" x14ac:dyDescent="0.3">
      <c r="A55" s="4" t="s">
        <v>136</v>
      </c>
      <c r="B55" s="5" t="s">
        <v>137</v>
      </c>
      <c r="C55" s="36">
        <v>500</v>
      </c>
      <c r="D55" s="36">
        <v>500</v>
      </c>
      <c r="E55" s="36">
        <v>500</v>
      </c>
      <c r="F55" s="36">
        <v>500</v>
      </c>
    </row>
    <row r="56" spans="1:6" ht="57.6" customHeight="1" x14ac:dyDescent="0.3">
      <c r="A56" s="4" t="s">
        <v>138</v>
      </c>
      <c r="B56" s="5" t="s">
        <v>139</v>
      </c>
      <c r="C56" s="36">
        <v>65</v>
      </c>
      <c r="D56" s="32">
        <v>70</v>
      </c>
      <c r="E56" s="32">
        <v>115</v>
      </c>
      <c r="F56" s="32">
        <v>55</v>
      </c>
    </row>
    <row r="57" spans="1:6" ht="94.15" hidden="1" customHeight="1" x14ac:dyDescent="0.3">
      <c r="A57" s="35" t="s">
        <v>140</v>
      </c>
      <c r="B57" s="38" t="s">
        <v>141</v>
      </c>
      <c r="C57" s="16">
        <v>0</v>
      </c>
      <c r="D57" s="14">
        <v>0</v>
      </c>
      <c r="E57" s="14">
        <v>0</v>
      </c>
      <c r="F57" s="14">
        <v>0</v>
      </c>
    </row>
    <row r="58" spans="1:6" ht="94.9" customHeight="1" x14ac:dyDescent="0.3">
      <c r="A58" s="4" t="s">
        <v>142</v>
      </c>
      <c r="B58" s="5" t="s">
        <v>143</v>
      </c>
      <c r="C58" s="36">
        <v>700</v>
      </c>
      <c r="D58" s="36">
        <v>1995</v>
      </c>
      <c r="E58" s="36">
        <v>1750</v>
      </c>
      <c r="F58" s="36">
        <v>2030</v>
      </c>
    </row>
    <row r="59" spans="1:6" ht="111.6" customHeight="1" x14ac:dyDescent="0.3">
      <c r="A59" s="4" t="s">
        <v>144</v>
      </c>
      <c r="B59" s="5" t="s">
        <v>145</v>
      </c>
      <c r="C59" s="36">
        <v>150</v>
      </c>
      <c r="D59" s="32">
        <v>120</v>
      </c>
      <c r="E59" s="32">
        <v>120</v>
      </c>
      <c r="F59" s="32">
        <v>120</v>
      </c>
    </row>
    <row r="60" spans="1:6" ht="75" customHeight="1" x14ac:dyDescent="0.3">
      <c r="A60" s="4" t="s">
        <v>146</v>
      </c>
      <c r="B60" s="5" t="s">
        <v>147</v>
      </c>
      <c r="C60" s="36">
        <v>1000</v>
      </c>
      <c r="D60" s="36">
        <v>810</v>
      </c>
      <c r="E60" s="36">
        <v>810</v>
      </c>
      <c r="F60" s="36">
        <v>810</v>
      </c>
    </row>
    <row r="61" spans="1:6" s="44" customFormat="1" ht="60.75" customHeight="1" x14ac:dyDescent="0.3">
      <c r="A61" s="41" t="s">
        <v>148</v>
      </c>
      <c r="B61" s="20" t="s">
        <v>149</v>
      </c>
      <c r="C61" s="42">
        <v>89</v>
      </c>
      <c r="D61" s="43">
        <v>0</v>
      </c>
      <c r="E61" s="43">
        <v>0</v>
      </c>
      <c r="F61" s="43">
        <v>0</v>
      </c>
    </row>
    <row r="62" spans="1:6" ht="54.6" customHeight="1" x14ac:dyDescent="0.3">
      <c r="A62" s="19" t="s">
        <v>150</v>
      </c>
      <c r="B62" s="20" t="s">
        <v>151</v>
      </c>
      <c r="C62" s="15">
        <f>C63+C64+C65+C66+C67+C68+C69+C70+C72+C73+C71</f>
        <v>259906</v>
      </c>
      <c r="D62" s="15">
        <f t="shared" ref="D62:F62" si="9">D63+D64+D65+D66+D67+D68+D69+D70+D72+D73</f>
        <v>249710</v>
      </c>
      <c r="E62" s="15">
        <f t="shared" si="9"/>
        <v>252917</v>
      </c>
      <c r="F62" s="15">
        <f t="shared" si="9"/>
        <v>255785</v>
      </c>
    </row>
    <row r="63" spans="1:6" ht="72" customHeight="1" x14ac:dyDescent="0.3">
      <c r="A63" s="4" t="s">
        <v>152</v>
      </c>
      <c r="B63" s="5" t="s">
        <v>153</v>
      </c>
      <c r="C63" s="36">
        <v>21847</v>
      </c>
      <c r="D63" s="32">
        <v>20624</v>
      </c>
      <c r="E63" s="32">
        <v>20924</v>
      </c>
      <c r="F63" s="32">
        <v>21287</v>
      </c>
    </row>
    <row r="64" spans="1:6" ht="73.900000000000006" customHeight="1" x14ac:dyDescent="0.3">
      <c r="A64" s="4" t="s">
        <v>154</v>
      </c>
      <c r="B64" s="5" t="s">
        <v>155</v>
      </c>
      <c r="C64" s="16">
        <v>24</v>
      </c>
      <c r="D64" s="14">
        <v>24</v>
      </c>
      <c r="E64" s="14">
        <v>24</v>
      </c>
      <c r="F64" s="14">
        <v>25</v>
      </c>
    </row>
    <row r="65" spans="1:6" ht="94.15" customHeight="1" x14ac:dyDescent="0.3">
      <c r="A65" s="4" t="s">
        <v>156</v>
      </c>
      <c r="B65" s="5" t="s">
        <v>157</v>
      </c>
      <c r="C65" s="16">
        <v>521</v>
      </c>
      <c r="D65" s="14">
        <v>193</v>
      </c>
      <c r="E65" s="14">
        <v>160</v>
      </c>
      <c r="F65" s="14">
        <v>55</v>
      </c>
    </row>
    <row r="66" spans="1:6" ht="112.15" customHeight="1" x14ac:dyDescent="0.3">
      <c r="A66" s="4" t="s">
        <v>158</v>
      </c>
      <c r="B66" s="5" t="s">
        <v>159</v>
      </c>
      <c r="C66" s="16">
        <v>44</v>
      </c>
      <c r="D66" s="14">
        <v>0</v>
      </c>
      <c r="E66" s="14">
        <v>0</v>
      </c>
      <c r="F66" s="14">
        <v>0</v>
      </c>
    </row>
    <row r="67" spans="1:6" ht="94.15" customHeight="1" x14ac:dyDescent="0.3">
      <c r="A67" s="4" t="s">
        <v>160</v>
      </c>
      <c r="B67" s="5" t="s">
        <v>161</v>
      </c>
      <c r="C67" s="16">
        <v>22574</v>
      </c>
      <c r="D67" s="14">
        <v>18483</v>
      </c>
      <c r="E67" s="14">
        <v>19222</v>
      </c>
      <c r="F67" s="14">
        <v>19991</v>
      </c>
    </row>
    <row r="68" spans="1:6" ht="91.9" customHeight="1" x14ac:dyDescent="0.3">
      <c r="A68" s="4" t="s">
        <v>162</v>
      </c>
      <c r="B68" s="5" t="s">
        <v>163</v>
      </c>
      <c r="C68" s="16">
        <v>767</v>
      </c>
      <c r="D68" s="14">
        <v>459</v>
      </c>
      <c r="E68" s="14">
        <v>459</v>
      </c>
      <c r="F68" s="14">
        <v>459</v>
      </c>
    </row>
    <row r="69" spans="1:6" ht="61.5" customHeight="1" x14ac:dyDescent="0.3">
      <c r="A69" s="4" t="s">
        <v>164</v>
      </c>
      <c r="B69" s="5" t="s">
        <v>262</v>
      </c>
      <c r="C69" s="16">
        <v>221</v>
      </c>
      <c r="D69" s="14">
        <v>106</v>
      </c>
      <c r="E69" s="14">
        <v>106</v>
      </c>
      <c r="F69" s="14">
        <v>106</v>
      </c>
    </row>
    <row r="70" spans="1:6" ht="171" hidden="1" customHeight="1" x14ac:dyDescent="0.3">
      <c r="A70" s="35" t="s">
        <v>263</v>
      </c>
      <c r="B70" s="38" t="s">
        <v>165</v>
      </c>
      <c r="C70" s="16">
        <v>0</v>
      </c>
      <c r="D70" s="14">
        <v>0</v>
      </c>
      <c r="E70" s="14">
        <v>0</v>
      </c>
      <c r="F70" s="14">
        <v>0</v>
      </c>
    </row>
    <row r="71" spans="1:6" ht="64.5" customHeight="1" x14ac:dyDescent="0.3">
      <c r="A71" s="35" t="s">
        <v>264</v>
      </c>
      <c r="B71" s="6" t="s">
        <v>265</v>
      </c>
      <c r="C71" s="30">
        <v>1</v>
      </c>
      <c r="D71" s="32">
        <v>0</v>
      </c>
      <c r="E71" s="32">
        <v>0</v>
      </c>
      <c r="F71" s="32">
        <v>0</v>
      </c>
    </row>
    <row r="72" spans="1:6" ht="75" customHeight="1" x14ac:dyDescent="0.3">
      <c r="A72" s="4" t="s">
        <v>166</v>
      </c>
      <c r="B72" s="5" t="s">
        <v>167</v>
      </c>
      <c r="C72" s="36">
        <v>28907</v>
      </c>
      <c r="D72" s="32">
        <v>27132</v>
      </c>
      <c r="E72" s="32">
        <v>29333</v>
      </c>
      <c r="F72" s="32">
        <v>31173</v>
      </c>
    </row>
    <row r="73" spans="1:6" ht="55.9" customHeight="1" x14ac:dyDescent="0.3">
      <c r="A73" s="4" t="s">
        <v>168</v>
      </c>
      <c r="B73" s="5" t="s">
        <v>169</v>
      </c>
      <c r="C73" s="36">
        <v>185000</v>
      </c>
      <c r="D73" s="32">
        <v>182689</v>
      </c>
      <c r="E73" s="32">
        <v>182689</v>
      </c>
      <c r="F73" s="32">
        <v>182689</v>
      </c>
    </row>
    <row r="74" spans="1:6" ht="37.15" customHeight="1" x14ac:dyDescent="0.3">
      <c r="A74" s="19" t="s">
        <v>170</v>
      </c>
      <c r="B74" s="20" t="s">
        <v>171</v>
      </c>
      <c r="C74" s="15">
        <f>C75+C82+C83+C84+C85+C86+C87+C88</f>
        <v>79337</v>
      </c>
      <c r="D74" s="15">
        <f>D75+D82+D83+D84+D85+D86+D87+D88</f>
        <v>64520</v>
      </c>
      <c r="E74" s="15">
        <f>E75+E82+E83+E84+E85+E86+E87+E88</f>
        <v>65631</v>
      </c>
      <c r="F74" s="15">
        <f>F75+F82+F83+F84+F85+F86+F87+F88</f>
        <v>67377</v>
      </c>
    </row>
    <row r="75" spans="1:6" s="44" customFormat="1" ht="22.9" customHeight="1" x14ac:dyDescent="0.3">
      <c r="A75" s="19" t="s">
        <v>172</v>
      </c>
      <c r="B75" s="45" t="s">
        <v>173</v>
      </c>
      <c r="C75" s="15">
        <f>C76+C77+C78+C79+C81+C80</f>
        <v>42786</v>
      </c>
      <c r="D75" s="15">
        <f t="shared" ref="D75:F75" si="10">D76+D77+D78+D79+D81+D80</f>
        <v>32744</v>
      </c>
      <c r="E75" s="15">
        <f t="shared" si="10"/>
        <v>33726</v>
      </c>
      <c r="F75" s="15">
        <f t="shared" si="10"/>
        <v>34739</v>
      </c>
    </row>
    <row r="76" spans="1:6" ht="40.15" customHeight="1" x14ac:dyDescent="0.3">
      <c r="A76" s="4" t="s">
        <v>174</v>
      </c>
      <c r="B76" s="5" t="s">
        <v>175</v>
      </c>
      <c r="C76" s="16">
        <v>11060</v>
      </c>
      <c r="D76" s="14">
        <v>5004</v>
      </c>
      <c r="E76" s="14">
        <v>5154</v>
      </c>
      <c r="F76" s="14">
        <v>5309</v>
      </c>
    </row>
    <row r="77" spans="1:6" ht="38.450000000000003" hidden="1" customHeight="1" x14ac:dyDescent="0.3">
      <c r="A77" s="35" t="s">
        <v>176</v>
      </c>
      <c r="B77" s="38" t="s">
        <v>177</v>
      </c>
      <c r="C77" s="16">
        <v>0</v>
      </c>
      <c r="D77" s="14">
        <v>0</v>
      </c>
      <c r="E77" s="14">
        <v>0</v>
      </c>
      <c r="F77" s="14">
        <v>0</v>
      </c>
    </row>
    <row r="78" spans="1:6" ht="24.6" customHeight="1" x14ac:dyDescent="0.3">
      <c r="A78" s="4" t="s">
        <v>178</v>
      </c>
      <c r="B78" s="5" t="s">
        <v>179</v>
      </c>
      <c r="C78" s="16">
        <v>2710</v>
      </c>
      <c r="D78" s="14">
        <v>1458</v>
      </c>
      <c r="E78" s="14">
        <v>1502</v>
      </c>
      <c r="F78" s="14">
        <v>1547</v>
      </c>
    </row>
    <row r="79" spans="1:6" ht="22.9" customHeight="1" x14ac:dyDescent="0.3">
      <c r="A79" s="4" t="s">
        <v>278</v>
      </c>
      <c r="B79" s="5" t="s">
        <v>280</v>
      </c>
      <c r="C79" s="16">
        <v>16028</v>
      </c>
      <c r="D79" s="14">
        <v>13847</v>
      </c>
      <c r="E79" s="14">
        <v>14262</v>
      </c>
      <c r="F79" s="14">
        <v>14690</v>
      </c>
    </row>
    <row r="80" spans="1:6" ht="22.9" customHeight="1" x14ac:dyDescent="0.3">
      <c r="A80" s="4" t="s">
        <v>279</v>
      </c>
      <c r="B80" s="5" t="s">
        <v>281</v>
      </c>
      <c r="C80" s="16">
        <v>12</v>
      </c>
      <c r="D80" s="14">
        <v>0</v>
      </c>
      <c r="E80" s="14">
        <v>0</v>
      </c>
      <c r="F80" s="14">
        <v>0</v>
      </c>
    </row>
    <row r="81" spans="1:6" ht="58.9" customHeight="1" x14ac:dyDescent="0.3">
      <c r="A81" s="4" t="s">
        <v>180</v>
      </c>
      <c r="B81" s="5" t="s">
        <v>181</v>
      </c>
      <c r="C81" s="16">
        <v>12976</v>
      </c>
      <c r="D81" s="14">
        <v>12435</v>
      </c>
      <c r="E81" s="14">
        <v>12808</v>
      </c>
      <c r="F81" s="14">
        <v>13193</v>
      </c>
    </row>
    <row r="82" spans="1:6" ht="76.900000000000006" customHeight="1" x14ac:dyDescent="0.3">
      <c r="A82" s="4" t="s">
        <v>182</v>
      </c>
      <c r="B82" s="5" t="s">
        <v>183</v>
      </c>
      <c r="C82" s="16">
        <v>15477</v>
      </c>
      <c r="D82" s="14">
        <v>8507</v>
      </c>
      <c r="E82" s="14">
        <v>8554</v>
      </c>
      <c r="F82" s="14">
        <v>9496</v>
      </c>
    </row>
    <row r="83" spans="1:6" ht="40.9" customHeight="1" x14ac:dyDescent="0.3">
      <c r="A83" s="4" t="s">
        <v>184</v>
      </c>
      <c r="B83" s="5" t="s">
        <v>185</v>
      </c>
      <c r="C83" s="16">
        <v>18924</v>
      </c>
      <c r="D83" s="14">
        <v>21629</v>
      </c>
      <c r="E83" s="14">
        <v>21629</v>
      </c>
      <c r="F83" s="14">
        <v>21629</v>
      </c>
    </row>
    <row r="84" spans="1:6" ht="78" customHeight="1" x14ac:dyDescent="0.3">
      <c r="A84" s="4" t="s">
        <v>186</v>
      </c>
      <c r="B84" s="5" t="s">
        <v>187</v>
      </c>
      <c r="C84" s="16">
        <v>355</v>
      </c>
      <c r="D84" s="14">
        <v>295</v>
      </c>
      <c r="E84" s="14">
        <v>345</v>
      </c>
      <c r="F84" s="14">
        <v>245</v>
      </c>
    </row>
    <row r="85" spans="1:6" ht="43.15" customHeight="1" x14ac:dyDescent="0.3">
      <c r="A85" s="4" t="s">
        <v>188</v>
      </c>
      <c r="B85" s="5" t="s">
        <v>189</v>
      </c>
      <c r="C85" s="16">
        <v>656</v>
      </c>
      <c r="D85" s="14">
        <v>512</v>
      </c>
      <c r="E85" s="14">
        <v>512</v>
      </c>
      <c r="F85" s="14">
        <v>512</v>
      </c>
    </row>
    <row r="86" spans="1:6" ht="62.45" customHeight="1" x14ac:dyDescent="0.3">
      <c r="A86" s="4" t="s">
        <v>190</v>
      </c>
      <c r="B86" s="5" t="s">
        <v>191</v>
      </c>
      <c r="C86" s="16">
        <v>28</v>
      </c>
      <c r="D86" s="14">
        <v>33</v>
      </c>
      <c r="E86" s="14">
        <v>36</v>
      </c>
      <c r="F86" s="14">
        <v>9</v>
      </c>
    </row>
    <row r="87" spans="1:6" ht="58.15" customHeight="1" x14ac:dyDescent="0.3">
      <c r="A87" s="4" t="s">
        <v>192</v>
      </c>
      <c r="B87" s="5" t="s">
        <v>193</v>
      </c>
      <c r="C87" s="16">
        <v>1040</v>
      </c>
      <c r="D87" s="14">
        <v>765</v>
      </c>
      <c r="E87" s="14">
        <v>811</v>
      </c>
      <c r="F87" s="14">
        <v>739</v>
      </c>
    </row>
    <row r="88" spans="1:6" ht="60.6" customHeight="1" x14ac:dyDescent="0.3">
      <c r="A88" s="4" t="s">
        <v>194</v>
      </c>
      <c r="B88" s="5" t="s">
        <v>195</v>
      </c>
      <c r="C88" s="16">
        <v>71</v>
      </c>
      <c r="D88" s="14">
        <v>35</v>
      </c>
      <c r="E88" s="14">
        <v>18</v>
      </c>
      <c r="F88" s="14">
        <v>8</v>
      </c>
    </row>
    <row r="89" spans="1:6" ht="40.9" customHeight="1" x14ac:dyDescent="0.3">
      <c r="A89" s="19" t="s">
        <v>196</v>
      </c>
      <c r="B89" s="20" t="s">
        <v>197</v>
      </c>
      <c r="C89" s="15">
        <f>C90+C91+C92+C93+C94+C96+C97+C98+C95</f>
        <v>76203</v>
      </c>
      <c r="D89" s="15">
        <f>D90+D91+D92+D93+D94+D96+D97+D98</f>
        <v>53798</v>
      </c>
      <c r="E89" s="15">
        <f>E90+E91+E92+E93+E94+E96+E97+E98</f>
        <v>50043</v>
      </c>
      <c r="F89" s="15">
        <f>F90+F91+F92+F93+F94+F96+F97+F98</f>
        <v>48359</v>
      </c>
    </row>
    <row r="90" spans="1:6" ht="72.599999999999994" customHeight="1" x14ac:dyDescent="0.3">
      <c r="A90" s="4" t="s">
        <v>198</v>
      </c>
      <c r="B90" s="5" t="s">
        <v>199</v>
      </c>
      <c r="C90" s="16">
        <v>500</v>
      </c>
      <c r="D90" s="14">
        <v>749</v>
      </c>
      <c r="E90" s="14">
        <v>983</v>
      </c>
      <c r="F90" s="14">
        <v>1291</v>
      </c>
    </row>
    <row r="91" spans="1:6" ht="40.15" customHeight="1" x14ac:dyDescent="0.3">
      <c r="A91" s="4" t="s">
        <v>200</v>
      </c>
      <c r="B91" s="5" t="s">
        <v>201</v>
      </c>
      <c r="C91" s="16">
        <v>550</v>
      </c>
      <c r="D91" s="14">
        <v>625</v>
      </c>
      <c r="E91" s="14">
        <v>625</v>
      </c>
      <c r="F91" s="14">
        <v>625</v>
      </c>
    </row>
    <row r="92" spans="1:6" ht="43.15" hidden="1" customHeight="1" x14ac:dyDescent="0.3">
      <c r="A92" s="4" t="s">
        <v>202</v>
      </c>
      <c r="B92" s="5" t="s">
        <v>203</v>
      </c>
      <c r="C92" s="16"/>
      <c r="D92" s="14"/>
      <c r="E92" s="14"/>
      <c r="F92" s="14"/>
    </row>
    <row r="93" spans="1:6" ht="43.9" customHeight="1" x14ac:dyDescent="0.3">
      <c r="A93" s="4" t="s">
        <v>204</v>
      </c>
      <c r="B93" s="5" t="s">
        <v>205</v>
      </c>
      <c r="C93" s="16">
        <v>13</v>
      </c>
      <c r="D93" s="14">
        <v>16</v>
      </c>
      <c r="E93" s="14">
        <v>24</v>
      </c>
      <c r="F93" s="14">
        <v>35</v>
      </c>
    </row>
    <row r="94" spans="1:6" ht="116.45" customHeight="1" x14ac:dyDescent="0.3">
      <c r="A94" s="4" t="s">
        <v>206</v>
      </c>
      <c r="B94" s="5" t="s">
        <v>207</v>
      </c>
      <c r="C94" s="16">
        <v>25</v>
      </c>
      <c r="D94" s="14">
        <v>13</v>
      </c>
      <c r="E94" s="14">
        <v>16</v>
      </c>
      <c r="F94" s="14">
        <v>13</v>
      </c>
    </row>
    <row r="95" spans="1:6" ht="58.5" customHeight="1" x14ac:dyDescent="0.3">
      <c r="A95" s="4" t="s">
        <v>266</v>
      </c>
      <c r="B95" s="5" t="s">
        <v>267</v>
      </c>
      <c r="C95" s="16">
        <v>105</v>
      </c>
      <c r="D95" s="14">
        <v>0</v>
      </c>
      <c r="E95" s="14">
        <v>0</v>
      </c>
      <c r="F95" s="14">
        <v>0</v>
      </c>
    </row>
    <row r="96" spans="1:6" ht="57" customHeight="1" x14ac:dyDescent="0.3">
      <c r="A96" s="4" t="s">
        <v>208</v>
      </c>
      <c r="B96" s="5" t="s">
        <v>209</v>
      </c>
      <c r="C96" s="32">
        <v>10</v>
      </c>
      <c r="D96" s="32">
        <v>33</v>
      </c>
      <c r="E96" s="32">
        <v>33</v>
      </c>
      <c r="F96" s="32">
        <v>33</v>
      </c>
    </row>
    <row r="97" spans="1:6" ht="58.9" customHeight="1" x14ac:dyDescent="0.3">
      <c r="A97" s="4" t="s">
        <v>210</v>
      </c>
      <c r="B97" s="5" t="s">
        <v>211</v>
      </c>
      <c r="C97" s="32">
        <v>5000</v>
      </c>
      <c r="D97" s="32">
        <v>7255</v>
      </c>
      <c r="E97" s="32">
        <v>7255</v>
      </c>
      <c r="F97" s="32">
        <v>7255</v>
      </c>
    </row>
    <row r="98" spans="1:6" ht="40.15" customHeight="1" x14ac:dyDescent="0.3">
      <c r="A98" s="4" t="s">
        <v>212</v>
      </c>
      <c r="B98" s="5" t="s">
        <v>213</v>
      </c>
      <c r="C98" s="32">
        <v>70000</v>
      </c>
      <c r="D98" s="32">
        <v>45107</v>
      </c>
      <c r="E98" s="32">
        <v>41107</v>
      </c>
      <c r="F98" s="32">
        <v>39107</v>
      </c>
    </row>
    <row r="99" spans="1:6" s="44" customFormat="1" ht="45.6" customHeight="1" x14ac:dyDescent="0.3">
      <c r="A99" s="41" t="s">
        <v>214</v>
      </c>
      <c r="B99" s="20" t="s">
        <v>215</v>
      </c>
      <c r="C99" s="43">
        <v>1004</v>
      </c>
      <c r="D99" s="43">
        <v>0</v>
      </c>
      <c r="E99" s="43">
        <v>0</v>
      </c>
      <c r="F99" s="43">
        <v>0</v>
      </c>
    </row>
    <row r="100" spans="1:6" ht="26.45" customHeight="1" x14ac:dyDescent="0.3">
      <c r="A100" s="19" t="s">
        <v>216</v>
      </c>
      <c r="B100" s="20" t="s">
        <v>217</v>
      </c>
      <c r="C100" s="15">
        <f>C101+C102</f>
        <v>3814</v>
      </c>
      <c r="D100" s="15">
        <f t="shared" ref="D100:F100" si="11">D101+D102</f>
        <v>4504</v>
      </c>
      <c r="E100" s="15">
        <f t="shared" si="11"/>
        <v>4504</v>
      </c>
      <c r="F100" s="15">
        <f t="shared" si="11"/>
        <v>4504</v>
      </c>
    </row>
    <row r="101" spans="1:6" ht="61.15" customHeight="1" x14ac:dyDescent="0.3">
      <c r="A101" s="4" t="s">
        <v>218</v>
      </c>
      <c r="B101" s="5" t="s">
        <v>219</v>
      </c>
      <c r="C101" s="32">
        <v>3585</v>
      </c>
      <c r="D101" s="32">
        <v>4275</v>
      </c>
      <c r="E101" s="32">
        <v>4275</v>
      </c>
      <c r="F101" s="32">
        <v>4275</v>
      </c>
    </row>
    <row r="102" spans="1:6" ht="114.6" customHeight="1" x14ac:dyDescent="0.3">
      <c r="A102" s="4" t="s">
        <v>220</v>
      </c>
      <c r="B102" s="5" t="s">
        <v>221</v>
      </c>
      <c r="C102" s="32">
        <v>229</v>
      </c>
      <c r="D102" s="32">
        <v>229</v>
      </c>
      <c r="E102" s="32">
        <v>229</v>
      </c>
      <c r="F102" s="32">
        <v>229</v>
      </c>
    </row>
    <row r="103" spans="1:6" ht="25.9" customHeight="1" x14ac:dyDescent="0.3">
      <c r="A103" s="19" t="s">
        <v>222</v>
      </c>
      <c r="B103" s="20" t="s">
        <v>223</v>
      </c>
      <c r="C103" s="15">
        <f>C104+C105+C106+C107+C109+C110+C111+C113+C116+C118+C119+C120+C121+C122+C108+C112+C114+C115+C117</f>
        <v>567793</v>
      </c>
      <c r="D103" s="15">
        <f>D104+D105+D106+D107+D109+D110+D111+D113+D116+D118+D119+D120+D121+D122+D112+D114+D115+D117</f>
        <v>575312</v>
      </c>
      <c r="E103" s="15">
        <f>E104+E105+E106+E107+E109+E110+E111+E113+E116+E118+E119+E120+E121+E122+E112+E114+E115+E117</f>
        <v>575072</v>
      </c>
      <c r="F103" s="15">
        <f>F104+F105+F106+F107+F109+F110+F111+F113+F116+F118+F119+F120+F121+F122+F112+F114+F115+F117</f>
        <v>575082</v>
      </c>
    </row>
    <row r="104" spans="1:6" ht="114" customHeight="1" x14ac:dyDescent="0.3">
      <c r="A104" s="4" t="s">
        <v>224</v>
      </c>
      <c r="B104" s="5" t="s">
        <v>225</v>
      </c>
      <c r="C104" s="36">
        <v>40</v>
      </c>
      <c r="D104" s="32">
        <v>96</v>
      </c>
      <c r="E104" s="32">
        <v>96</v>
      </c>
      <c r="F104" s="32">
        <v>96</v>
      </c>
    </row>
    <row r="105" spans="1:6" ht="62.45" hidden="1" customHeight="1" x14ac:dyDescent="0.3">
      <c r="A105" s="4" t="s">
        <v>226</v>
      </c>
      <c r="B105" s="5" t="s">
        <v>227</v>
      </c>
      <c r="C105" s="16">
        <v>0</v>
      </c>
      <c r="D105" s="14">
        <v>0</v>
      </c>
      <c r="E105" s="14">
        <v>0</v>
      </c>
      <c r="F105" s="14">
        <v>0</v>
      </c>
    </row>
    <row r="106" spans="1:6" ht="61.15" customHeight="1" x14ac:dyDescent="0.3">
      <c r="A106" s="4" t="s">
        <v>228</v>
      </c>
      <c r="B106" s="5" t="s">
        <v>229</v>
      </c>
      <c r="C106" s="16">
        <v>1108</v>
      </c>
      <c r="D106" s="14">
        <v>167</v>
      </c>
      <c r="E106" s="14">
        <v>167</v>
      </c>
      <c r="F106" s="14">
        <v>167</v>
      </c>
    </row>
    <row r="107" spans="1:6" ht="73.900000000000006" customHeight="1" x14ac:dyDescent="0.3">
      <c r="A107" s="4" t="s">
        <v>230</v>
      </c>
      <c r="B107" s="5" t="s">
        <v>231</v>
      </c>
      <c r="C107" s="16">
        <v>1</v>
      </c>
      <c r="D107" s="14">
        <v>0</v>
      </c>
      <c r="E107" s="14">
        <v>0</v>
      </c>
      <c r="F107" s="14">
        <v>0</v>
      </c>
    </row>
    <row r="108" spans="1:6" ht="43.5" customHeight="1" x14ac:dyDescent="0.3">
      <c r="A108" s="4" t="s">
        <v>268</v>
      </c>
      <c r="B108" s="5" t="s">
        <v>269</v>
      </c>
      <c r="C108" s="46">
        <v>94</v>
      </c>
      <c r="D108" s="32">
        <v>0</v>
      </c>
      <c r="E108" s="32">
        <v>0</v>
      </c>
      <c r="F108" s="32">
        <v>0</v>
      </c>
    </row>
    <row r="109" spans="1:6" ht="44.45" customHeight="1" x14ac:dyDescent="0.3">
      <c r="A109" s="35" t="s">
        <v>232</v>
      </c>
      <c r="B109" s="38" t="s">
        <v>233</v>
      </c>
      <c r="C109" s="16">
        <v>456</v>
      </c>
      <c r="D109" s="14">
        <v>0</v>
      </c>
      <c r="E109" s="14">
        <v>0</v>
      </c>
      <c r="F109" s="14">
        <v>0</v>
      </c>
    </row>
    <row r="110" spans="1:6" ht="45" customHeight="1" x14ac:dyDescent="0.3">
      <c r="A110" s="4" t="s">
        <v>234</v>
      </c>
      <c r="B110" s="5" t="s">
        <v>235</v>
      </c>
      <c r="C110" s="36">
        <v>200</v>
      </c>
      <c r="D110" s="32">
        <v>0</v>
      </c>
      <c r="E110" s="32">
        <v>0</v>
      </c>
      <c r="F110" s="32">
        <v>0</v>
      </c>
    </row>
    <row r="111" spans="1:6" ht="56.45" customHeight="1" x14ac:dyDescent="0.3">
      <c r="A111" s="4" t="s">
        <v>236</v>
      </c>
      <c r="B111" s="5" t="s">
        <v>237</v>
      </c>
      <c r="C111" s="36">
        <v>3339</v>
      </c>
      <c r="D111" s="32">
        <v>0</v>
      </c>
      <c r="E111" s="32">
        <v>0</v>
      </c>
      <c r="F111" s="32">
        <v>0</v>
      </c>
    </row>
    <row r="112" spans="1:6" ht="78.75" customHeight="1" x14ac:dyDescent="0.3">
      <c r="A112" s="4" t="s">
        <v>270</v>
      </c>
      <c r="B112" s="5" t="s">
        <v>271</v>
      </c>
      <c r="C112" s="36">
        <v>0</v>
      </c>
      <c r="D112" s="32">
        <v>5727</v>
      </c>
      <c r="E112" s="32">
        <v>5727</v>
      </c>
      <c r="F112" s="32">
        <v>5727</v>
      </c>
    </row>
    <row r="113" spans="1:7" ht="76.900000000000006" customHeight="1" x14ac:dyDescent="0.3">
      <c r="A113" s="4" t="s">
        <v>238</v>
      </c>
      <c r="B113" s="5" t="s">
        <v>239</v>
      </c>
      <c r="C113" s="46">
        <v>7000</v>
      </c>
      <c r="D113" s="32">
        <v>6000</v>
      </c>
      <c r="E113" s="32">
        <v>6000</v>
      </c>
      <c r="F113" s="32">
        <v>6000</v>
      </c>
    </row>
    <row r="114" spans="1:7" ht="80.25" customHeight="1" x14ac:dyDescent="0.3">
      <c r="A114" s="47" t="s">
        <v>273</v>
      </c>
      <c r="B114" s="5" t="s">
        <v>272</v>
      </c>
      <c r="C114" s="40">
        <v>0</v>
      </c>
      <c r="D114" s="32">
        <v>224</v>
      </c>
      <c r="E114" s="32">
        <v>224</v>
      </c>
      <c r="F114" s="32">
        <v>224</v>
      </c>
    </row>
    <row r="115" spans="1:7" ht="74.25" customHeight="1" x14ac:dyDescent="0.3">
      <c r="A115" s="47" t="s">
        <v>275</v>
      </c>
      <c r="B115" s="5" t="s">
        <v>274</v>
      </c>
      <c r="C115" s="40">
        <v>0</v>
      </c>
      <c r="D115" s="32">
        <v>1</v>
      </c>
      <c r="E115" s="32">
        <v>1</v>
      </c>
      <c r="F115" s="32">
        <v>1</v>
      </c>
    </row>
    <row r="116" spans="1:7" ht="60" customHeight="1" x14ac:dyDescent="0.3">
      <c r="A116" s="4" t="s">
        <v>240</v>
      </c>
      <c r="B116" s="5" t="s">
        <v>241</v>
      </c>
      <c r="C116" s="16">
        <f>535735+999</f>
        <v>536734</v>
      </c>
      <c r="D116" s="14">
        <v>533040</v>
      </c>
      <c r="E116" s="14">
        <v>533040</v>
      </c>
      <c r="F116" s="14">
        <v>533040</v>
      </c>
    </row>
    <row r="117" spans="1:7" ht="38.25" customHeight="1" x14ac:dyDescent="0.3">
      <c r="A117" s="4" t="s">
        <v>276</v>
      </c>
      <c r="B117" s="5" t="s">
        <v>277</v>
      </c>
      <c r="C117" s="39">
        <v>0</v>
      </c>
      <c r="D117" s="32">
        <v>1000</v>
      </c>
      <c r="E117" s="32">
        <v>1000</v>
      </c>
      <c r="F117" s="32">
        <v>1000</v>
      </c>
    </row>
    <row r="118" spans="1:7" ht="75.599999999999994" customHeight="1" x14ac:dyDescent="0.3">
      <c r="A118" s="4" t="s">
        <v>242</v>
      </c>
      <c r="B118" s="5" t="s">
        <v>243</v>
      </c>
      <c r="C118" s="16">
        <v>20</v>
      </c>
      <c r="D118" s="14">
        <v>0</v>
      </c>
      <c r="E118" s="14">
        <v>0</v>
      </c>
      <c r="F118" s="14">
        <v>0</v>
      </c>
    </row>
    <row r="119" spans="1:7" ht="94.15" customHeight="1" x14ac:dyDescent="0.3">
      <c r="A119" s="4" t="s">
        <v>244</v>
      </c>
      <c r="B119" s="5" t="s">
        <v>245</v>
      </c>
      <c r="C119" s="40">
        <v>862</v>
      </c>
      <c r="D119" s="32">
        <v>570</v>
      </c>
      <c r="E119" s="32">
        <v>570</v>
      </c>
      <c r="F119" s="32">
        <v>570</v>
      </c>
    </row>
    <row r="120" spans="1:7" ht="112.9" customHeight="1" x14ac:dyDescent="0.3">
      <c r="A120" s="35" t="s">
        <v>246</v>
      </c>
      <c r="B120" s="38" t="s">
        <v>247</v>
      </c>
      <c r="C120" s="16">
        <v>4000</v>
      </c>
      <c r="D120" s="14">
        <v>0</v>
      </c>
      <c r="E120" s="14">
        <v>0</v>
      </c>
      <c r="F120" s="14">
        <v>0</v>
      </c>
    </row>
    <row r="121" spans="1:7" ht="72" customHeight="1" x14ac:dyDescent="0.3">
      <c r="A121" s="35" t="s">
        <v>248</v>
      </c>
      <c r="B121" s="38" t="s">
        <v>249</v>
      </c>
      <c r="C121" s="40">
        <v>5095</v>
      </c>
      <c r="D121" s="48">
        <v>0</v>
      </c>
      <c r="E121" s="48">
        <v>0</v>
      </c>
      <c r="F121" s="48">
        <v>0</v>
      </c>
    </row>
    <row r="122" spans="1:7" ht="58.15" customHeight="1" x14ac:dyDescent="0.3">
      <c r="A122" s="4" t="s">
        <v>250</v>
      </c>
      <c r="B122" s="5" t="s">
        <v>251</v>
      </c>
      <c r="C122" s="16">
        <f>7844+1000</f>
        <v>8844</v>
      </c>
      <c r="D122" s="14">
        <v>28487</v>
      </c>
      <c r="E122" s="14">
        <v>28247</v>
      </c>
      <c r="F122" s="14">
        <v>28257</v>
      </c>
    </row>
    <row r="123" spans="1:7" ht="22.9" customHeight="1" x14ac:dyDescent="0.3">
      <c r="A123" s="19" t="s">
        <v>252</v>
      </c>
      <c r="B123" s="20" t="s">
        <v>253</v>
      </c>
      <c r="C123" s="15">
        <f>C124</f>
        <v>15</v>
      </c>
      <c r="D123" s="15">
        <f t="shared" ref="D123:F123" si="12">D124</f>
        <v>0</v>
      </c>
      <c r="E123" s="15">
        <f t="shared" si="12"/>
        <v>0</v>
      </c>
      <c r="F123" s="15">
        <f t="shared" si="12"/>
        <v>0</v>
      </c>
    </row>
    <row r="124" spans="1:7" ht="40.9" customHeight="1" x14ac:dyDescent="0.3">
      <c r="A124" s="4" t="s">
        <v>254</v>
      </c>
      <c r="B124" s="5" t="s">
        <v>255</v>
      </c>
      <c r="C124" s="16">
        <v>15</v>
      </c>
      <c r="D124" s="14">
        <v>0</v>
      </c>
      <c r="E124" s="14">
        <v>0</v>
      </c>
      <c r="F124" s="14">
        <v>0</v>
      </c>
    </row>
    <row r="125" spans="1:7" ht="18.75" x14ac:dyDescent="0.3">
      <c r="A125" s="19" t="s">
        <v>0</v>
      </c>
      <c r="B125" s="49" t="s">
        <v>1</v>
      </c>
      <c r="C125" s="2">
        <f>C126+C256+C260+C263+C264+C255</f>
        <v>17813920.300000001</v>
      </c>
      <c r="D125" s="2">
        <f>D126+D256+D260+D263+D264</f>
        <v>14088817.700000001</v>
      </c>
      <c r="E125" s="2">
        <f>E126+E256+E260+E263+E264</f>
        <v>11566357.599999998</v>
      </c>
      <c r="F125" s="2">
        <f>F126+F256+F260+F263+F264</f>
        <v>10913595.799999999</v>
      </c>
    </row>
    <row r="126" spans="1:7" ht="56.25" x14ac:dyDescent="0.3">
      <c r="A126" s="19" t="s">
        <v>2</v>
      </c>
      <c r="B126" s="49" t="s">
        <v>3</v>
      </c>
      <c r="C126" s="2">
        <f>C127+C137+C202+C241</f>
        <v>17537996.5</v>
      </c>
      <c r="D126" s="2">
        <f>D128+D138+D203+D242</f>
        <v>13826802.100000001</v>
      </c>
      <c r="E126" s="2">
        <f>E128+E138+E203+E242</f>
        <v>11294272.399999999</v>
      </c>
      <c r="F126" s="2">
        <f>F128+F138+F203+F242</f>
        <v>10643820.399999999</v>
      </c>
    </row>
    <row r="127" spans="1:7" ht="37.5" x14ac:dyDescent="0.3">
      <c r="A127" s="19" t="s">
        <v>363</v>
      </c>
      <c r="B127" s="49" t="s">
        <v>4</v>
      </c>
      <c r="C127" s="2">
        <f>C129+C131+C133+C135</f>
        <v>5874407.2000000002</v>
      </c>
      <c r="D127" s="2"/>
      <c r="E127" s="2"/>
      <c r="F127" s="2"/>
      <c r="G127" s="54"/>
    </row>
    <row r="128" spans="1:7" ht="37.5" x14ac:dyDescent="0.3">
      <c r="A128" s="7" t="s">
        <v>282</v>
      </c>
      <c r="B128" s="8" t="s">
        <v>4</v>
      </c>
      <c r="C128" s="9"/>
      <c r="D128" s="9">
        <v>4625662.2</v>
      </c>
      <c r="E128" s="9">
        <v>2887411.8</v>
      </c>
      <c r="F128" s="2">
        <v>2707760</v>
      </c>
    </row>
    <row r="129" spans="1:8" ht="37.5" x14ac:dyDescent="0.3">
      <c r="A129" s="10" t="s">
        <v>364</v>
      </c>
      <c r="B129" s="11" t="s">
        <v>5</v>
      </c>
      <c r="C129" s="12">
        <v>3974113.2</v>
      </c>
      <c r="D129" s="12"/>
      <c r="E129" s="12"/>
      <c r="F129" s="50"/>
    </row>
    <row r="130" spans="1:8" ht="37.5" x14ac:dyDescent="0.3">
      <c r="A130" s="10" t="s">
        <v>283</v>
      </c>
      <c r="B130" s="11" t="s">
        <v>5</v>
      </c>
      <c r="C130" s="12"/>
      <c r="D130" s="12">
        <v>4570230.2</v>
      </c>
      <c r="E130" s="12">
        <v>2841760.8</v>
      </c>
      <c r="F130" s="14">
        <v>2663856</v>
      </c>
    </row>
    <row r="131" spans="1:8" ht="56.25" x14ac:dyDescent="0.3">
      <c r="A131" s="10" t="s">
        <v>365</v>
      </c>
      <c r="B131" s="11" t="s">
        <v>285</v>
      </c>
      <c r="C131" s="12">
        <v>853010</v>
      </c>
      <c r="D131" s="12"/>
      <c r="E131" s="12"/>
      <c r="F131" s="14"/>
    </row>
    <row r="132" spans="1:8" ht="56.25" hidden="1" x14ac:dyDescent="0.3">
      <c r="A132" s="10" t="s">
        <v>284</v>
      </c>
      <c r="B132" s="11" t="s">
        <v>285</v>
      </c>
      <c r="C132" s="12"/>
      <c r="D132" s="12"/>
      <c r="E132" s="12"/>
      <c r="F132" s="2"/>
    </row>
    <row r="133" spans="1:8" ht="75" x14ac:dyDescent="0.3">
      <c r="A133" s="10" t="s">
        <v>366</v>
      </c>
      <c r="B133" s="11" t="s">
        <v>287</v>
      </c>
      <c r="C133" s="12">
        <v>988964</v>
      </c>
      <c r="D133" s="12"/>
      <c r="E133" s="12"/>
      <c r="F133" s="2"/>
    </row>
    <row r="134" spans="1:8" ht="75" hidden="1" x14ac:dyDescent="0.3">
      <c r="A134" s="10" t="s">
        <v>286</v>
      </c>
      <c r="B134" s="11" t="s">
        <v>287</v>
      </c>
      <c r="C134" s="12"/>
      <c r="D134" s="12"/>
      <c r="E134" s="12"/>
      <c r="F134" s="14"/>
    </row>
    <row r="135" spans="1:8" ht="75" x14ac:dyDescent="0.3">
      <c r="A135" s="10" t="s">
        <v>367</v>
      </c>
      <c r="B135" s="11" t="s">
        <v>6</v>
      </c>
      <c r="C135" s="12">
        <v>58320</v>
      </c>
      <c r="D135" s="12"/>
      <c r="E135" s="12"/>
      <c r="F135" s="14"/>
    </row>
    <row r="136" spans="1:8" ht="75" x14ac:dyDescent="0.3">
      <c r="A136" s="10" t="s">
        <v>288</v>
      </c>
      <c r="B136" s="11" t="s">
        <v>6</v>
      </c>
      <c r="C136" s="13"/>
      <c r="D136" s="13">
        <v>55432</v>
      </c>
      <c r="E136" s="13">
        <v>45651</v>
      </c>
      <c r="F136" s="14">
        <v>43904</v>
      </c>
    </row>
    <row r="137" spans="1:8" s="44" customFormat="1" ht="37.5" x14ac:dyDescent="0.3">
      <c r="A137" s="7" t="s">
        <v>368</v>
      </c>
      <c r="B137" s="8" t="s">
        <v>7</v>
      </c>
      <c r="C137" s="52">
        <f>C139+C140+C142+C146+C148+C150+C152+C156+C160+C162+C164+C166+C168+C171+C173+C175+C177+C179+C181+C183+C185+C187+C189+C190+C192+C194+C196+C198+C200</f>
        <v>4611619.9000000004</v>
      </c>
      <c r="D137" s="52"/>
      <c r="E137" s="52"/>
      <c r="F137" s="3"/>
      <c r="G137" s="53"/>
    </row>
    <row r="138" spans="1:8" ht="37.5" x14ac:dyDescent="0.3">
      <c r="A138" s="7" t="s">
        <v>289</v>
      </c>
      <c r="B138" s="8" t="s">
        <v>7</v>
      </c>
      <c r="C138" s="9"/>
      <c r="D138" s="9">
        <f>SUM(D139:D201)</f>
        <v>3495380</v>
      </c>
      <c r="E138" s="9">
        <v>2776097.0999999992</v>
      </c>
      <c r="F138" s="3">
        <v>2268013.0999999996</v>
      </c>
      <c r="G138" s="51">
        <v>3495380</v>
      </c>
      <c r="H138" s="54">
        <f>D138-G138</f>
        <v>0</v>
      </c>
    </row>
    <row r="139" spans="1:8" ht="56.25" x14ac:dyDescent="0.3">
      <c r="A139" s="10" t="s">
        <v>369</v>
      </c>
      <c r="B139" s="11" t="s">
        <v>370</v>
      </c>
      <c r="C139" s="12">
        <v>1075434.8999999999</v>
      </c>
      <c r="D139" s="12"/>
      <c r="E139" s="12"/>
      <c r="F139" s="14"/>
    </row>
    <row r="140" spans="1:8" ht="75" x14ac:dyDescent="0.3">
      <c r="A140" s="10" t="s">
        <v>371</v>
      </c>
      <c r="B140" s="11" t="s">
        <v>291</v>
      </c>
      <c r="C140" s="12">
        <v>93913.1</v>
      </c>
      <c r="D140" s="12"/>
      <c r="E140" s="12"/>
      <c r="F140" s="14"/>
    </row>
    <row r="141" spans="1:8" ht="75" x14ac:dyDescent="0.3">
      <c r="A141" s="10" t="s">
        <v>290</v>
      </c>
      <c r="B141" s="11" t="s">
        <v>291</v>
      </c>
      <c r="C141" s="13"/>
      <c r="D141" s="13">
        <v>199494</v>
      </c>
      <c r="E141" s="13"/>
      <c r="F141" s="14"/>
    </row>
    <row r="142" spans="1:8" ht="75" x14ac:dyDescent="0.3">
      <c r="A142" s="10" t="s">
        <v>372</v>
      </c>
      <c r="B142" s="11" t="s">
        <v>373</v>
      </c>
      <c r="C142" s="13">
        <v>14731.4</v>
      </c>
      <c r="D142" s="13"/>
      <c r="E142" s="13"/>
      <c r="F142" s="14"/>
    </row>
    <row r="143" spans="1:8" ht="75" x14ac:dyDescent="0.3">
      <c r="A143" s="10" t="s">
        <v>292</v>
      </c>
      <c r="B143" s="11" t="s">
        <v>449</v>
      </c>
      <c r="C143" s="13"/>
      <c r="D143" s="13">
        <v>7573.5</v>
      </c>
      <c r="E143" s="13"/>
      <c r="F143" s="14"/>
    </row>
    <row r="144" spans="1:8" ht="56.25" x14ac:dyDescent="0.3">
      <c r="A144" s="10" t="s">
        <v>293</v>
      </c>
      <c r="B144" s="11" t="s">
        <v>40</v>
      </c>
      <c r="C144" s="12"/>
      <c r="D144" s="13"/>
      <c r="E144" s="13"/>
      <c r="F144" s="14">
        <v>16442.7</v>
      </c>
    </row>
    <row r="145" spans="1:6" ht="93.75" x14ac:dyDescent="0.3">
      <c r="A145" s="10" t="s">
        <v>294</v>
      </c>
      <c r="B145" s="11" t="s">
        <v>295</v>
      </c>
      <c r="C145" s="13"/>
      <c r="D145" s="13">
        <v>20412</v>
      </c>
      <c r="E145" s="13">
        <v>26381.5</v>
      </c>
      <c r="F145" s="14"/>
    </row>
    <row r="146" spans="1:6" ht="75" x14ac:dyDescent="0.3">
      <c r="A146" s="10" t="s">
        <v>374</v>
      </c>
      <c r="B146" s="11" t="s">
        <v>8</v>
      </c>
      <c r="C146" s="13">
        <v>14314.8</v>
      </c>
      <c r="D146" s="13"/>
      <c r="E146" s="13"/>
      <c r="F146" s="14"/>
    </row>
    <row r="147" spans="1:6" ht="75" x14ac:dyDescent="0.3">
      <c r="A147" s="10" t="s">
        <v>296</v>
      </c>
      <c r="B147" s="11" t="s">
        <v>8</v>
      </c>
      <c r="C147" s="13"/>
      <c r="D147" s="13">
        <v>6229.3</v>
      </c>
      <c r="E147" s="13"/>
      <c r="F147" s="14"/>
    </row>
    <row r="148" spans="1:6" ht="93.75" x14ac:dyDescent="0.3">
      <c r="A148" s="10" t="s">
        <v>375</v>
      </c>
      <c r="B148" s="11" t="s">
        <v>9</v>
      </c>
      <c r="C148" s="13">
        <v>103340.7</v>
      </c>
      <c r="D148" s="13"/>
      <c r="E148" s="13"/>
      <c r="F148" s="14"/>
    </row>
    <row r="149" spans="1:6" ht="93.75" x14ac:dyDescent="0.3">
      <c r="A149" s="10" t="s">
        <v>297</v>
      </c>
      <c r="B149" s="11" t="s">
        <v>9</v>
      </c>
      <c r="C149" s="13"/>
      <c r="D149" s="13">
        <v>108335.6</v>
      </c>
      <c r="E149" s="13">
        <v>112669</v>
      </c>
      <c r="F149" s="14">
        <v>112669</v>
      </c>
    </row>
    <row r="150" spans="1:6" ht="112.5" x14ac:dyDescent="0.3">
      <c r="A150" s="10" t="s">
        <v>376</v>
      </c>
      <c r="B150" s="11" t="s">
        <v>10</v>
      </c>
      <c r="C150" s="13">
        <v>807</v>
      </c>
      <c r="D150" s="13"/>
      <c r="E150" s="13"/>
      <c r="F150" s="14"/>
    </row>
    <row r="151" spans="1:6" ht="112.5" x14ac:dyDescent="0.3">
      <c r="A151" s="10" t="s">
        <v>298</v>
      </c>
      <c r="B151" s="11" t="s">
        <v>10</v>
      </c>
      <c r="C151" s="13"/>
      <c r="D151" s="13">
        <v>1619.4</v>
      </c>
      <c r="E151" s="13">
        <v>1619.4</v>
      </c>
      <c r="F151" s="14">
        <v>1619.4</v>
      </c>
    </row>
    <row r="152" spans="1:6" ht="75" x14ac:dyDescent="0.3">
      <c r="A152" s="10" t="s">
        <v>377</v>
      </c>
      <c r="B152" s="11" t="s">
        <v>11</v>
      </c>
      <c r="C152" s="13">
        <v>9993.2000000000007</v>
      </c>
      <c r="D152" s="13"/>
      <c r="E152" s="13"/>
      <c r="F152" s="14"/>
    </row>
    <row r="153" spans="1:6" ht="75" x14ac:dyDescent="0.3">
      <c r="A153" s="10" t="s">
        <v>299</v>
      </c>
      <c r="B153" s="11" t="s">
        <v>11</v>
      </c>
      <c r="C153" s="13"/>
      <c r="D153" s="13">
        <v>9880.1</v>
      </c>
      <c r="E153" s="13"/>
      <c r="F153" s="14"/>
    </row>
    <row r="154" spans="1:6" ht="56.25" x14ac:dyDescent="0.3">
      <c r="A154" s="10" t="s">
        <v>300</v>
      </c>
      <c r="B154" s="11" t="s">
        <v>301</v>
      </c>
      <c r="C154" s="13"/>
      <c r="D154" s="13">
        <v>300000</v>
      </c>
      <c r="E154" s="13">
        <v>250000</v>
      </c>
      <c r="F154" s="14">
        <v>350000</v>
      </c>
    </row>
    <row r="155" spans="1:6" ht="153.75" customHeight="1" x14ac:dyDescent="0.3">
      <c r="A155" s="10" t="s">
        <v>458</v>
      </c>
      <c r="B155" s="11" t="s">
        <v>459</v>
      </c>
      <c r="C155" s="13"/>
      <c r="D155" s="13">
        <v>37200</v>
      </c>
      <c r="E155" s="13">
        <v>37200</v>
      </c>
      <c r="F155" s="13">
        <v>37200</v>
      </c>
    </row>
    <row r="156" spans="1:6" ht="136.5" customHeight="1" x14ac:dyDescent="0.3">
      <c r="A156" s="10" t="s">
        <v>378</v>
      </c>
      <c r="B156" s="11" t="s">
        <v>379</v>
      </c>
      <c r="C156" s="13">
        <v>6645</v>
      </c>
      <c r="D156" s="13"/>
      <c r="E156" s="13"/>
      <c r="F156" s="14"/>
    </row>
    <row r="157" spans="1:6" ht="75" x14ac:dyDescent="0.3">
      <c r="A157" s="10" t="s">
        <v>460</v>
      </c>
      <c r="B157" s="11" t="s">
        <v>461</v>
      </c>
      <c r="C157" s="13"/>
      <c r="D157" s="13">
        <v>54520.6</v>
      </c>
      <c r="E157" s="13">
        <v>54520.6</v>
      </c>
      <c r="F157" s="13">
        <v>54520.6</v>
      </c>
    </row>
    <row r="158" spans="1:6" ht="56.25" x14ac:dyDescent="0.3">
      <c r="A158" s="10" t="s">
        <v>462</v>
      </c>
      <c r="B158" s="11" t="s">
        <v>463</v>
      </c>
      <c r="C158" s="13"/>
      <c r="D158" s="13">
        <v>55130.6</v>
      </c>
      <c r="E158" s="13">
        <v>18623.099999999999</v>
      </c>
      <c r="F158" s="13">
        <v>11987.5</v>
      </c>
    </row>
    <row r="159" spans="1:6" ht="75" x14ac:dyDescent="0.3">
      <c r="A159" s="10" t="s">
        <v>464</v>
      </c>
      <c r="B159" s="11" t="s">
        <v>465</v>
      </c>
      <c r="C159" s="13"/>
      <c r="D159" s="13">
        <v>31174.1</v>
      </c>
      <c r="E159" s="13"/>
      <c r="F159" s="13"/>
    </row>
    <row r="160" spans="1:6" ht="75" x14ac:dyDescent="0.3">
      <c r="A160" s="10" t="s">
        <v>380</v>
      </c>
      <c r="B160" s="11" t="s">
        <v>381</v>
      </c>
      <c r="C160" s="13">
        <v>109082.2</v>
      </c>
      <c r="D160" s="13"/>
      <c r="E160" s="13"/>
      <c r="F160" s="14"/>
    </row>
    <row r="161" spans="1:6" ht="75" x14ac:dyDescent="0.3">
      <c r="A161" s="10" t="s">
        <v>302</v>
      </c>
      <c r="B161" s="11" t="s">
        <v>381</v>
      </c>
      <c r="C161" s="13"/>
      <c r="D161" s="13">
        <v>7523.5</v>
      </c>
      <c r="E161" s="13">
        <v>7523.5</v>
      </c>
      <c r="F161" s="14">
        <v>7523.5</v>
      </c>
    </row>
    <row r="162" spans="1:6" ht="97.5" customHeight="1" x14ac:dyDescent="0.3">
      <c r="A162" s="10" t="s">
        <v>382</v>
      </c>
      <c r="B162" s="11" t="s">
        <v>41</v>
      </c>
      <c r="C162" s="13">
        <v>152817.4</v>
      </c>
      <c r="D162" s="13"/>
      <c r="E162" s="13"/>
      <c r="F162" s="14"/>
    </row>
    <row r="163" spans="1:6" ht="96.75" customHeight="1" x14ac:dyDescent="0.3">
      <c r="A163" s="10" t="s">
        <v>303</v>
      </c>
      <c r="B163" s="11" t="s">
        <v>41</v>
      </c>
      <c r="C163" s="13"/>
      <c r="D163" s="13">
        <v>148868</v>
      </c>
      <c r="E163" s="13">
        <v>148868</v>
      </c>
      <c r="F163" s="14">
        <v>148868</v>
      </c>
    </row>
    <row r="164" spans="1:6" ht="75" x14ac:dyDescent="0.3">
      <c r="A164" s="10" t="s">
        <v>383</v>
      </c>
      <c r="B164" s="11" t="s">
        <v>12</v>
      </c>
      <c r="C164" s="13">
        <v>13361.1</v>
      </c>
      <c r="D164" s="13"/>
      <c r="E164" s="13"/>
      <c r="F164" s="14"/>
    </row>
    <row r="165" spans="1:6" ht="75" x14ac:dyDescent="0.3">
      <c r="A165" s="10" t="s">
        <v>304</v>
      </c>
      <c r="B165" s="11" t="s">
        <v>12</v>
      </c>
      <c r="C165" s="13"/>
      <c r="D165" s="13">
        <v>11262.5</v>
      </c>
      <c r="E165" s="13">
        <v>10798.1</v>
      </c>
      <c r="F165" s="14">
        <v>10593.9</v>
      </c>
    </row>
    <row r="166" spans="1:6" ht="93.75" x14ac:dyDescent="0.3">
      <c r="A166" s="10" t="s">
        <v>384</v>
      </c>
      <c r="B166" s="11" t="s">
        <v>306</v>
      </c>
      <c r="C166" s="13">
        <v>8758.2000000000007</v>
      </c>
      <c r="D166" s="13"/>
      <c r="E166" s="13"/>
      <c r="F166" s="14"/>
    </row>
    <row r="167" spans="1:6" ht="93.75" x14ac:dyDescent="0.3">
      <c r="A167" s="10" t="s">
        <v>305</v>
      </c>
      <c r="B167" s="11" t="s">
        <v>306</v>
      </c>
      <c r="C167" s="13"/>
      <c r="D167" s="13">
        <v>18000</v>
      </c>
      <c r="E167" s="13"/>
      <c r="F167" s="14"/>
    </row>
    <row r="168" spans="1:6" ht="75" x14ac:dyDescent="0.3">
      <c r="A168" s="10" t="s">
        <v>385</v>
      </c>
      <c r="B168" s="11" t="s">
        <v>308</v>
      </c>
      <c r="C168" s="13">
        <v>26359.8</v>
      </c>
      <c r="D168" s="13"/>
      <c r="E168" s="13"/>
      <c r="F168" s="14"/>
    </row>
    <row r="169" spans="1:6" ht="75" x14ac:dyDescent="0.3">
      <c r="A169" s="10" t="s">
        <v>307</v>
      </c>
      <c r="B169" s="11" t="s">
        <v>308</v>
      </c>
      <c r="C169" s="13"/>
      <c r="D169" s="13">
        <v>26359.8</v>
      </c>
      <c r="E169" s="13"/>
      <c r="F169" s="14"/>
    </row>
    <row r="170" spans="1:6" ht="75" x14ac:dyDescent="0.3">
      <c r="A170" s="10" t="s">
        <v>309</v>
      </c>
      <c r="B170" s="11" t="s">
        <v>450</v>
      </c>
      <c r="C170" s="13"/>
      <c r="D170" s="13">
        <v>7500.7</v>
      </c>
      <c r="E170" s="13"/>
      <c r="F170" s="14"/>
    </row>
    <row r="171" spans="1:6" ht="56.25" x14ac:dyDescent="0.3">
      <c r="A171" s="10" t="s">
        <v>386</v>
      </c>
      <c r="B171" s="11" t="s">
        <v>311</v>
      </c>
      <c r="C171" s="13">
        <v>97224.1</v>
      </c>
      <c r="D171" s="13"/>
      <c r="E171" s="13"/>
      <c r="F171" s="14"/>
    </row>
    <row r="172" spans="1:6" ht="56.25" x14ac:dyDescent="0.3">
      <c r="A172" s="10" t="s">
        <v>310</v>
      </c>
      <c r="B172" s="11" t="s">
        <v>311</v>
      </c>
      <c r="C172" s="13"/>
      <c r="D172" s="13">
        <v>73317.100000000006</v>
      </c>
      <c r="E172" s="13"/>
      <c r="F172" s="14"/>
    </row>
    <row r="173" spans="1:6" ht="75" x14ac:dyDescent="0.3">
      <c r="A173" s="10" t="s">
        <v>387</v>
      </c>
      <c r="B173" s="11" t="s">
        <v>13</v>
      </c>
      <c r="C173" s="13">
        <v>1877.1</v>
      </c>
      <c r="D173" s="13"/>
      <c r="E173" s="13"/>
      <c r="F173" s="14"/>
    </row>
    <row r="174" spans="1:6" ht="75" x14ac:dyDescent="0.3">
      <c r="A174" s="10" t="s">
        <v>312</v>
      </c>
      <c r="B174" s="11" t="s">
        <v>13</v>
      </c>
      <c r="C174" s="13"/>
      <c r="D174" s="13">
        <v>1794.9</v>
      </c>
      <c r="E174" s="13"/>
      <c r="F174" s="14"/>
    </row>
    <row r="175" spans="1:6" ht="56.25" x14ac:dyDescent="0.3">
      <c r="A175" s="10" t="s">
        <v>388</v>
      </c>
      <c r="B175" s="11" t="s">
        <v>42</v>
      </c>
      <c r="C175" s="13">
        <v>5820.5</v>
      </c>
      <c r="D175" s="13"/>
      <c r="E175" s="13"/>
      <c r="F175" s="14"/>
    </row>
    <row r="176" spans="1:6" ht="56.25" x14ac:dyDescent="0.3">
      <c r="A176" s="10" t="s">
        <v>313</v>
      </c>
      <c r="B176" s="11" t="s">
        <v>42</v>
      </c>
      <c r="C176" s="13"/>
      <c r="D176" s="13">
        <v>18310</v>
      </c>
      <c r="E176" s="13"/>
      <c r="F176" s="14"/>
    </row>
    <row r="177" spans="1:9" ht="37.5" x14ac:dyDescent="0.3">
      <c r="A177" s="10" t="s">
        <v>389</v>
      </c>
      <c r="B177" s="11" t="s">
        <v>14</v>
      </c>
      <c r="C177" s="13">
        <v>7720.8</v>
      </c>
      <c r="D177" s="13"/>
      <c r="E177" s="13"/>
      <c r="F177" s="14"/>
    </row>
    <row r="178" spans="1:9" ht="37.5" x14ac:dyDescent="0.3">
      <c r="A178" s="10" t="s">
        <v>314</v>
      </c>
      <c r="B178" s="11" t="s">
        <v>14</v>
      </c>
      <c r="C178" s="12"/>
      <c r="D178" s="12">
        <v>25741.1</v>
      </c>
      <c r="E178" s="13"/>
      <c r="F178" s="14"/>
    </row>
    <row r="179" spans="1:9" ht="75" x14ac:dyDescent="0.3">
      <c r="A179" s="10" t="s">
        <v>390</v>
      </c>
      <c r="B179" s="11" t="s">
        <v>15</v>
      </c>
      <c r="C179" s="12">
        <v>423292.9</v>
      </c>
      <c r="D179" s="12"/>
      <c r="E179" s="13"/>
      <c r="F179" s="14"/>
    </row>
    <row r="180" spans="1:9" ht="75" x14ac:dyDescent="0.3">
      <c r="A180" s="10" t="s">
        <v>315</v>
      </c>
      <c r="B180" s="11" t="s">
        <v>15</v>
      </c>
      <c r="C180" s="13"/>
      <c r="D180" s="13">
        <v>253531.8</v>
      </c>
      <c r="E180" s="13">
        <v>133743.29999999999</v>
      </c>
      <c r="F180" s="14"/>
    </row>
    <row r="181" spans="1:9" ht="112.5" x14ac:dyDescent="0.3">
      <c r="A181" s="10" t="s">
        <v>391</v>
      </c>
      <c r="B181" s="11" t="s">
        <v>43</v>
      </c>
      <c r="C181" s="13">
        <v>31158.799999999999</v>
      </c>
      <c r="D181" s="13"/>
      <c r="E181" s="13"/>
      <c r="F181" s="14"/>
    </row>
    <row r="182" spans="1:9" ht="112.5" x14ac:dyDescent="0.3">
      <c r="A182" s="10" t="s">
        <v>316</v>
      </c>
      <c r="B182" s="11" t="s">
        <v>43</v>
      </c>
      <c r="C182" s="13"/>
      <c r="D182" s="13">
        <v>31544.1</v>
      </c>
      <c r="E182" s="13">
        <v>43431.9</v>
      </c>
      <c r="F182" s="14">
        <v>45882.7</v>
      </c>
    </row>
    <row r="183" spans="1:9" ht="75" x14ac:dyDescent="0.3">
      <c r="A183" s="10" t="s">
        <v>392</v>
      </c>
      <c r="B183" s="11" t="s">
        <v>44</v>
      </c>
      <c r="C183" s="13">
        <v>799409.5</v>
      </c>
      <c r="D183" s="13"/>
      <c r="E183" s="13"/>
      <c r="F183" s="14"/>
    </row>
    <row r="184" spans="1:9" ht="75" x14ac:dyDescent="0.3">
      <c r="A184" s="10" t="s">
        <v>317</v>
      </c>
      <c r="B184" s="11" t="s">
        <v>44</v>
      </c>
      <c r="C184" s="13"/>
      <c r="D184" s="13">
        <v>577567.5</v>
      </c>
      <c r="E184" s="13">
        <v>577567.5</v>
      </c>
      <c r="F184" s="14">
        <v>577567.5</v>
      </c>
    </row>
    <row r="185" spans="1:9" ht="56.25" x14ac:dyDescent="0.3">
      <c r="A185" s="10" t="s">
        <v>393</v>
      </c>
      <c r="B185" s="11" t="s">
        <v>45</v>
      </c>
      <c r="C185" s="13">
        <v>70911.7</v>
      </c>
      <c r="D185" s="13"/>
      <c r="E185" s="13"/>
      <c r="F185" s="14"/>
    </row>
    <row r="186" spans="1:9" ht="56.25" x14ac:dyDescent="0.3">
      <c r="A186" s="10" t="s">
        <v>318</v>
      </c>
      <c r="B186" s="11" t="s">
        <v>45</v>
      </c>
      <c r="C186" s="13"/>
      <c r="D186" s="13">
        <v>67079.899999999994</v>
      </c>
      <c r="E186" s="13">
        <v>67079.899999999994</v>
      </c>
      <c r="F186" s="14">
        <v>67079.899999999994</v>
      </c>
    </row>
    <row r="187" spans="1:9" ht="75" x14ac:dyDescent="0.3">
      <c r="A187" s="10" t="s">
        <v>394</v>
      </c>
      <c r="B187" s="11" t="s">
        <v>16</v>
      </c>
      <c r="C187" s="13">
        <v>689030.1</v>
      </c>
      <c r="D187" s="13"/>
      <c r="E187" s="13"/>
      <c r="F187" s="14"/>
    </row>
    <row r="188" spans="1:9" ht="75" x14ac:dyDescent="0.3">
      <c r="A188" s="10" t="s">
        <v>319</v>
      </c>
      <c r="B188" s="11" t="s">
        <v>16</v>
      </c>
      <c r="C188" s="12"/>
      <c r="D188" s="12">
        <v>687900.6</v>
      </c>
      <c r="E188" s="12">
        <v>686932.2</v>
      </c>
      <c r="F188" s="14">
        <v>686932.2</v>
      </c>
      <c r="G188" s="55"/>
      <c r="H188" s="55"/>
      <c r="I188" s="55"/>
    </row>
    <row r="189" spans="1:9" ht="75" x14ac:dyDescent="0.3">
      <c r="A189" s="10" t="s">
        <v>395</v>
      </c>
      <c r="B189" s="11" t="s">
        <v>396</v>
      </c>
      <c r="C189" s="12">
        <v>143829.4</v>
      </c>
      <c r="D189" s="12"/>
      <c r="E189" s="12"/>
      <c r="F189" s="14"/>
      <c r="G189" s="55"/>
      <c r="H189" s="55"/>
      <c r="I189" s="55"/>
    </row>
    <row r="190" spans="1:9" ht="93.75" x14ac:dyDescent="0.3">
      <c r="A190" s="10" t="s">
        <v>397</v>
      </c>
      <c r="B190" s="11" t="s">
        <v>398</v>
      </c>
      <c r="C190" s="12">
        <v>77060.7</v>
      </c>
      <c r="D190" s="12"/>
      <c r="E190" s="12"/>
      <c r="F190" s="14"/>
      <c r="G190" s="55"/>
      <c r="H190" s="55"/>
      <c r="I190" s="55"/>
    </row>
    <row r="191" spans="1:9" ht="75" x14ac:dyDescent="0.3">
      <c r="A191" s="10" t="s">
        <v>320</v>
      </c>
      <c r="B191" s="11" t="s">
        <v>321</v>
      </c>
      <c r="C191" s="12"/>
      <c r="D191" s="12">
        <v>77060.7</v>
      </c>
      <c r="E191" s="13"/>
      <c r="F191" s="14"/>
    </row>
    <row r="192" spans="1:9" ht="75" x14ac:dyDescent="0.3">
      <c r="A192" s="10" t="s">
        <v>399</v>
      </c>
      <c r="B192" s="11" t="s">
        <v>17</v>
      </c>
      <c r="C192" s="12">
        <v>354687.1</v>
      </c>
      <c r="D192" s="12"/>
      <c r="E192" s="13"/>
      <c r="F192" s="14"/>
    </row>
    <row r="193" spans="1:16" ht="75" x14ac:dyDescent="0.3">
      <c r="A193" s="10" t="s">
        <v>322</v>
      </c>
      <c r="B193" s="11" t="s">
        <v>17</v>
      </c>
      <c r="C193" s="12"/>
      <c r="D193" s="12">
        <v>353254.9</v>
      </c>
      <c r="E193" s="13">
        <v>353254.9</v>
      </c>
      <c r="F193" s="3"/>
    </row>
    <row r="194" spans="1:16" ht="56.25" x14ac:dyDescent="0.3">
      <c r="A194" s="10" t="s">
        <v>400</v>
      </c>
      <c r="B194" s="11" t="s">
        <v>18</v>
      </c>
      <c r="C194" s="12">
        <v>9089.7999999999993</v>
      </c>
      <c r="D194" s="12"/>
      <c r="E194" s="13"/>
      <c r="F194" s="3"/>
    </row>
    <row r="195" spans="1:16" ht="75.599999999999994" customHeight="1" x14ac:dyDescent="0.3">
      <c r="A195" s="10" t="s">
        <v>323</v>
      </c>
      <c r="B195" s="11" t="s">
        <v>18</v>
      </c>
      <c r="C195" s="12"/>
      <c r="D195" s="12">
        <v>9275.2999999999993</v>
      </c>
      <c r="E195" s="13">
        <v>9275.2999999999993</v>
      </c>
      <c r="F195" s="3"/>
    </row>
    <row r="196" spans="1:16" ht="75.599999999999994" customHeight="1" x14ac:dyDescent="0.3">
      <c r="A196" s="10" t="s">
        <v>401</v>
      </c>
      <c r="B196" s="11" t="s">
        <v>325</v>
      </c>
      <c r="C196" s="12">
        <v>47445.7</v>
      </c>
      <c r="D196" s="12"/>
      <c r="E196" s="13"/>
      <c r="F196" s="3"/>
    </row>
    <row r="197" spans="1:16" ht="56.25" x14ac:dyDescent="0.3">
      <c r="A197" s="10" t="s">
        <v>324</v>
      </c>
      <c r="B197" s="11" t="s">
        <v>325</v>
      </c>
      <c r="C197" s="12"/>
      <c r="D197" s="12">
        <f>97839.2+24895.1</f>
        <v>122734.29999999999</v>
      </c>
      <c r="E197" s="12">
        <f>95319.3+48064.7</f>
        <v>143384</v>
      </c>
      <c r="F197" s="14">
        <f>22633+41977</f>
        <v>64610</v>
      </c>
    </row>
    <row r="198" spans="1:16" ht="56.25" x14ac:dyDescent="0.3">
      <c r="A198" s="10" t="s">
        <v>402</v>
      </c>
      <c r="B198" s="11" t="s">
        <v>327</v>
      </c>
      <c r="C198" s="12">
        <v>82666</v>
      </c>
      <c r="D198" s="12"/>
      <c r="E198" s="12"/>
      <c r="F198" s="14"/>
    </row>
    <row r="199" spans="1:16" ht="56.25" x14ac:dyDescent="0.3">
      <c r="A199" s="10" t="s">
        <v>326</v>
      </c>
      <c r="B199" s="11" t="s">
        <v>327</v>
      </c>
      <c r="C199" s="13"/>
      <c r="D199" s="13">
        <v>79360.7</v>
      </c>
      <c r="E199" s="13">
        <v>27401.5</v>
      </c>
      <c r="F199" s="14">
        <v>8692.7999999999993</v>
      </c>
    </row>
    <row r="200" spans="1:16" ht="112.5" x14ac:dyDescent="0.3">
      <c r="A200" s="10" t="s">
        <v>403</v>
      </c>
      <c r="B200" s="11" t="s">
        <v>404</v>
      </c>
      <c r="C200" s="13">
        <v>140836.9</v>
      </c>
      <c r="D200" s="13"/>
      <c r="E200" s="13"/>
      <c r="F200" s="14"/>
    </row>
    <row r="201" spans="1:16" ht="37.5" x14ac:dyDescent="0.3">
      <c r="A201" s="10" t="s">
        <v>328</v>
      </c>
      <c r="B201" s="11" t="s">
        <v>329</v>
      </c>
      <c r="C201" s="13"/>
      <c r="D201" s="13">
        <v>65823.399999999994</v>
      </c>
      <c r="E201" s="13">
        <v>65823.399999999994</v>
      </c>
      <c r="F201" s="14">
        <v>65823.399999999994</v>
      </c>
    </row>
    <row r="202" spans="1:16" s="44" customFormat="1" ht="37.5" x14ac:dyDescent="0.3">
      <c r="A202" s="7" t="s">
        <v>405</v>
      </c>
      <c r="B202" s="8" t="s">
        <v>19</v>
      </c>
      <c r="C202" s="52">
        <f>C204+C206+C208+C210+C212+C214+C216+C218+C220+C222+C224+C226+C228+C230+C232+C234+C236+C237+C239</f>
        <v>5116157.8999999994</v>
      </c>
      <c r="D202" s="52"/>
      <c r="E202" s="52"/>
      <c r="F202" s="3"/>
      <c r="G202" s="52" t="s">
        <v>406</v>
      </c>
    </row>
    <row r="203" spans="1:16" ht="37.5" x14ac:dyDescent="0.3">
      <c r="A203" s="7" t="s">
        <v>330</v>
      </c>
      <c r="B203" s="8" t="s">
        <v>19</v>
      </c>
      <c r="C203" s="9"/>
      <c r="D203" s="9">
        <f>SUM(D204:D240)</f>
        <v>5168634.0999999996</v>
      </c>
      <c r="E203" s="9">
        <f t="shared" ref="E203:F203" si="13">SUM(E204:E240)</f>
        <v>5405419.7999999998</v>
      </c>
      <c r="F203" s="9">
        <f t="shared" si="13"/>
        <v>5442703.6000000006</v>
      </c>
      <c r="G203" s="51">
        <v>5168634.0999999996</v>
      </c>
      <c r="H203" s="51">
        <v>5405419.7999999998</v>
      </c>
      <c r="I203" s="51">
        <v>5442703.6000000006</v>
      </c>
      <c r="K203" s="54">
        <f>G203-D203</f>
        <v>0</v>
      </c>
      <c r="L203" s="54">
        <f t="shared" ref="L203:P203" si="14">H203-E203</f>
        <v>0</v>
      </c>
      <c r="M203" s="54">
        <f t="shared" si="14"/>
        <v>0</v>
      </c>
      <c r="N203" s="54">
        <f t="shared" si="14"/>
        <v>-5168634.0999999996</v>
      </c>
      <c r="O203" s="54">
        <f t="shared" si="14"/>
        <v>-5405419.7999999998</v>
      </c>
      <c r="P203" s="54">
        <f t="shared" si="14"/>
        <v>-5442703.6000000006</v>
      </c>
    </row>
    <row r="204" spans="1:16" ht="56.25" x14ac:dyDescent="0.3">
      <c r="A204" s="10" t="s">
        <v>407</v>
      </c>
      <c r="B204" s="11" t="s">
        <v>20</v>
      </c>
      <c r="C204" s="12">
        <v>50405.4</v>
      </c>
      <c r="D204" s="12"/>
      <c r="E204" s="12"/>
      <c r="F204" s="14"/>
    </row>
    <row r="205" spans="1:16" s="44" customFormat="1" ht="56.25" x14ac:dyDescent="0.3">
      <c r="A205" s="10" t="s">
        <v>331</v>
      </c>
      <c r="B205" s="11" t="s">
        <v>20</v>
      </c>
      <c r="C205" s="13"/>
      <c r="D205" s="13">
        <v>54636.6</v>
      </c>
      <c r="E205" s="13">
        <v>54636.6</v>
      </c>
      <c r="F205" s="14">
        <v>54636.6</v>
      </c>
    </row>
    <row r="206" spans="1:16" s="44" customFormat="1" ht="93.75" x14ac:dyDescent="0.3">
      <c r="A206" s="10" t="s">
        <v>408</v>
      </c>
      <c r="B206" s="11" t="s">
        <v>21</v>
      </c>
      <c r="C206" s="13">
        <v>9398.4</v>
      </c>
      <c r="D206" s="13"/>
      <c r="E206" s="13"/>
      <c r="F206" s="14"/>
    </row>
    <row r="207" spans="1:16" ht="93.75" x14ac:dyDescent="0.3">
      <c r="A207" s="10" t="s">
        <v>332</v>
      </c>
      <c r="B207" s="11" t="s">
        <v>21</v>
      </c>
      <c r="C207" s="13"/>
      <c r="D207" s="13">
        <v>1118.2</v>
      </c>
      <c r="E207" s="13">
        <v>1167.7</v>
      </c>
      <c r="F207" s="14">
        <v>1226.5</v>
      </c>
    </row>
    <row r="208" spans="1:16" ht="56.25" x14ac:dyDescent="0.3">
      <c r="A208" s="10" t="s">
        <v>409</v>
      </c>
      <c r="B208" s="11" t="s">
        <v>22</v>
      </c>
      <c r="C208" s="13">
        <v>21464.1</v>
      </c>
      <c r="D208" s="13"/>
      <c r="E208" s="13"/>
      <c r="F208" s="14"/>
    </row>
    <row r="209" spans="1:6" ht="56.25" x14ac:dyDescent="0.3">
      <c r="A209" s="10" t="s">
        <v>333</v>
      </c>
      <c r="B209" s="11" t="s">
        <v>22</v>
      </c>
      <c r="C209" s="13"/>
      <c r="D209" s="13">
        <v>21459.599999999999</v>
      </c>
      <c r="E209" s="13">
        <v>21459.599999999999</v>
      </c>
      <c r="F209" s="13">
        <v>21459.599999999999</v>
      </c>
    </row>
    <row r="210" spans="1:6" ht="56.25" x14ac:dyDescent="0.3">
      <c r="A210" s="10" t="s">
        <v>410</v>
      </c>
      <c r="B210" s="11" t="s">
        <v>23</v>
      </c>
      <c r="C210" s="13">
        <v>140272.79999999999</v>
      </c>
      <c r="D210" s="13"/>
      <c r="E210" s="13"/>
      <c r="F210" s="13"/>
    </row>
    <row r="211" spans="1:6" ht="56.25" x14ac:dyDescent="0.3">
      <c r="A211" s="10" t="s">
        <v>334</v>
      </c>
      <c r="B211" s="11" t="s">
        <v>23</v>
      </c>
      <c r="C211" s="13"/>
      <c r="D211" s="13">
        <v>147317.6</v>
      </c>
      <c r="E211" s="13">
        <v>150483.9</v>
      </c>
      <c r="F211" s="13">
        <v>154494.29999999999</v>
      </c>
    </row>
    <row r="212" spans="1:6" ht="150" x14ac:dyDescent="0.3">
      <c r="A212" s="10" t="s">
        <v>411</v>
      </c>
      <c r="B212" s="11" t="s">
        <v>412</v>
      </c>
      <c r="C212" s="13">
        <v>8687.1</v>
      </c>
      <c r="D212" s="13"/>
      <c r="E212" s="13"/>
      <c r="F212" s="13"/>
    </row>
    <row r="213" spans="1:6" ht="150" x14ac:dyDescent="0.3">
      <c r="A213" s="10" t="s">
        <v>335</v>
      </c>
      <c r="B213" s="11" t="s">
        <v>472</v>
      </c>
      <c r="C213" s="13"/>
      <c r="D213" s="13">
        <v>35073.1</v>
      </c>
      <c r="E213" s="13"/>
      <c r="F213" s="13"/>
    </row>
    <row r="214" spans="1:6" ht="93.75" x14ac:dyDescent="0.3">
      <c r="A214" s="10" t="s">
        <v>413</v>
      </c>
      <c r="B214" s="11" t="s">
        <v>414</v>
      </c>
      <c r="C214" s="13">
        <v>13895.1</v>
      </c>
      <c r="D214" s="13"/>
      <c r="E214" s="13"/>
      <c r="F214" s="13"/>
    </row>
    <row r="215" spans="1:6" ht="93.75" x14ac:dyDescent="0.3">
      <c r="A215" s="10" t="s">
        <v>336</v>
      </c>
      <c r="B215" s="11" t="s">
        <v>451</v>
      </c>
      <c r="C215" s="13"/>
      <c r="D215" s="13">
        <v>19956.900000000001</v>
      </c>
      <c r="E215" s="13">
        <v>19975.900000000001</v>
      </c>
      <c r="F215" s="13">
        <v>20001.099999999999</v>
      </c>
    </row>
    <row r="216" spans="1:6" ht="93.75" x14ac:dyDescent="0.3">
      <c r="A216" s="10" t="s">
        <v>415</v>
      </c>
      <c r="B216" s="11" t="s">
        <v>24</v>
      </c>
      <c r="C216" s="13">
        <v>17334.400000000001</v>
      </c>
      <c r="D216" s="13"/>
      <c r="E216" s="13"/>
      <c r="F216" s="13"/>
    </row>
    <row r="217" spans="1:6" ht="93.75" x14ac:dyDescent="0.3">
      <c r="A217" s="10" t="s">
        <v>337</v>
      </c>
      <c r="B217" s="11" t="s">
        <v>24</v>
      </c>
      <c r="C217" s="13"/>
      <c r="D217" s="13">
        <v>16842.7</v>
      </c>
      <c r="E217" s="13">
        <v>20482</v>
      </c>
      <c r="F217" s="13">
        <v>22121</v>
      </c>
    </row>
    <row r="218" spans="1:6" ht="112.5" x14ac:dyDescent="0.3">
      <c r="A218" s="10" t="s">
        <v>416</v>
      </c>
      <c r="B218" s="11" t="s">
        <v>417</v>
      </c>
      <c r="C218" s="13">
        <v>9159.5</v>
      </c>
      <c r="D218" s="13"/>
      <c r="E218" s="13"/>
      <c r="F218" s="13"/>
    </row>
    <row r="219" spans="1:6" ht="112.5" x14ac:dyDescent="0.3">
      <c r="A219" s="10" t="s">
        <v>338</v>
      </c>
      <c r="B219" s="11" t="s">
        <v>452</v>
      </c>
      <c r="C219" s="13"/>
      <c r="D219" s="13">
        <v>13234.3</v>
      </c>
      <c r="E219" s="13">
        <v>13248.1</v>
      </c>
      <c r="F219" s="13">
        <v>13265.1</v>
      </c>
    </row>
    <row r="220" spans="1:6" ht="93.75" x14ac:dyDescent="0.3">
      <c r="A220" s="10" t="s">
        <v>418</v>
      </c>
      <c r="B220" s="11" t="s">
        <v>419</v>
      </c>
      <c r="C220" s="13">
        <v>174192.2</v>
      </c>
      <c r="D220" s="13"/>
      <c r="E220" s="13"/>
      <c r="F220" s="13"/>
    </row>
    <row r="221" spans="1:6" ht="93.75" x14ac:dyDescent="0.3">
      <c r="A221" s="10" t="s">
        <v>339</v>
      </c>
      <c r="B221" s="11" t="s">
        <v>419</v>
      </c>
      <c r="C221" s="13"/>
      <c r="D221" s="13">
        <v>147068.79999999999</v>
      </c>
      <c r="E221" s="13">
        <v>161047.5</v>
      </c>
      <c r="F221" s="13">
        <v>167491.6</v>
      </c>
    </row>
    <row r="222" spans="1:6" ht="75" x14ac:dyDescent="0.3">
      <c r="A222" s="10" t="s">
        <v>420</v>
      </c>
      <c r="B222" s="11" t="s">
        <v>25</v>
      </c>
      <c r="C222" s="13">
        <v>118.1</v>
      </c>
      <c r="D222" s="13"/>
      <c r="E222" s="13"/>
      <c r="F222" s="13"/>
    </row>
    <row r="223" spans="1:6" ht="75" x14ac:dyDescent="0.3">
      <c r="A223" s="10" t="s">
        <v>340</v>
      </c>
      <c r="B223" s="11" t="s">
        <v>25</v>
      </c>
      <c r="C223" s="13"/>
      <c r="D223" s="13">
        <v>122.3</v>
      </c>
      <c r="E223" s="13">
        <v>125.4</v>
      </c>
      <c r="F223" s="13">
        <v>128.69999999999999</v>
      </c>
    </row>
    <row r="224" spans="1:6" ht="56.25" x14ac:dyDescent="0.3">
      <c r="A224" s="10" t="s">
        <v>421</v>
      </c>
      <c r="B224" s="11" t="s">
        <v>26</v>
      </c>
      <c r="C224" s="13">
        <v>1633218.6</v>
      </c>
      <c r="D224" s="13"/>
      <c r="E224" s="13"/>
      <c r="F224" s="13"/>
    </row>
    <row r="225" spans="1:6" ht="56.25" x14ac:dyDescent="0.3">
      <c r="A225" s="10" t="s">
        <v>341</v>
      </c>
      <c r="B225" s="11" t="s">
        <v>26</v>
      </c>
      <c r="C225" s="13"/>
      <c r="D225" s="13">
        <v>1583481.9</v>
      </c>
      <c r="E225" s="13">
        <v>1583478.8</v>
      </c>
      <c r="F225" s="13">
        <v>1583478.8</v>
      </c>
    </row>
    <row r="226" spans="1:6" ht="75" x14ac:dyDescent="0.3">
      <c r="A226" s="10" t="s">
        <v>422</v>
      </c>
      <c r="B226" s="11" t="s">
        <v>27</v>
      </c>
      <c r="C226" s="13">
        <v>24925.9</v>
      </c>
      <c r="D226" s="13"/>
      <c r="E226" s="13"/>
      <c r="F226" s="13"/>
    </row>
    <row r="227" spans="1:6" ht="75" x14ac:dyDescent="0.3">
      <c r="A227" s="10" t="s">
        <v>342</v>
      </c>
      <c r="B227" s="11" t="s">
        <v>27</v>
      </c>
      <c r="C227" s="13"/>
      <c r="D227" s="13">
        <v>23173.599999999999</v>
      </c>
      <c r="E227" s="13">
        <v>24054.2</v>
      </c>
      <c r="F227" s="13">
        <v>25016.3</v>
      </c>
    </row>
    <row r="228" spans="1:6" ht="112.5" x14ac:dyDescent="0.3">
      <c r="A228" s="10" t="s">
        <v>423</v>
      </c>
      <c r="B228" s="11" t="s">
        <v>28</v>
      </c>
      <c r="C228" s="13">
        <v>14710.3</v>
      </c>
      <c r="D228" s="13"/>
      <c r="E228" s="13"/>
      <c r="F228" s="13"/>
    </row>
    <row r="229" spans="1:6" ht="112.5" x14ac:dyDescent="0.3">
      <c r="A229" s="10" t="s">
        <v>343</v>
      </c>
      <c r="B229" s="11" t="s">
        <v>28</v>
      </c>
      <c r="C229" s="13"/>
      <c r="D229" s="13">
        <v>18762.7</v>
      </c>
      <c r="E229" s="13">
        <v>19546</v>
      </c>
      <c r="F229" s="13">
        <v>20286.8</v>
      </c>
    </row>
    <row r="230" spans="1:6" ht="75" x14ac:dyDescent="0.3">
      <c r="A230" s="10" t="s">
        <v>424</v>
      </c>
      <c r="B230" s="11" t="s">
        <v>29</v>
      </c>
      <c r="C230" s="13">
        <v>1153.5999999999999</v>
      </c>
      <c r="D230" s="13"/>
      <c r="E230" s="13"/>
      <c r="F230" s="13"/>
    </row>
    <row r="231" spans="1:6" ht="75" x14ac:dyDescent="0.3">
      <c r="A231" s="10" t="s">
        <v>344</v>
      </c>
      <c r="B231" s="11" t="s">
        <v>29</v>
      </c>
      <c r="C231" s="13"/>
      <c r="D231" s="13">
        <v>790.7</v>
      </c>
      <c r="E231" s="13">
        <v>790.7</v>
      </c>
      <c r="F231" s="13">
        <v>790.7</v>
      </c>
    </row>
    <row r="232" spans="1:6" ht="75" x14ac:dyDescent="0.3">
      <c r="A232" s="10" t="s">
        <v>425</v>
      </c>
      <c r="B232" s="11" t="s">
        <v>30</v>
      </c>
      <c r="C232" s="13">
        <v>613831.5</v>
      </c>
      <c r="D232" s="13"/>
      <c r="E232" s="13"/>
      <c r="F232" s="13"/>
    </row>
    <row r="233" spans="1:6" ht="75" x14ac:dyDescent="0.3">
      <c r="A233" s="10" t="s">
        <v>345</v>
      </c>
      <c r="B233" s="11" t="s">
        <v>30</v>
      </c>
      <c r="C233" s="13"/>
      <c r="D233" s="13">
        <v>951416.2</v>
      </c>
      <c r="E233" s="13">
        <v>972434.5</v>
      </c>
      <c r="F233" s="13">
        <v>974039.6</v>
      </c>
    </row>
    <row r="234" spans="1:6" ht="131.25" x14ac:dyDescent="0.3">
      <c r="A234" s="10" t="s">
        <v>426</v>
      </c>
      <c r="B234" s="11" t="s">
        <v>31</v>
      </c>
      <c r="C234" s="13">
        <v>1371289.9</v>
      </c>
      <c r="D234" s="13"/>
      <c r="E234" s="13"/>
      <c r="F234" s="13"/>
    </row>
    <row r="235" spans="1:6" ht="131.25" x14ac:dyDescent="0.3">
      <c r="A235" s="10" t="s">
        <v>346</v>
      </c>
      <c r="B235" s="11" t="s">
        <v>31</v>
      </c>
      <c r="C235" s="13"/>
      <c r="D235" s="13">
        <v>1291953.3</v>
      </c>
      <c r="E235" s="13">
        <v>1345873.9</v>
      </c>
      <c r="F235" s="13">
        <v>1396813.1</v>
      </c>
    </row>
    <row r="236" spans="1:6" ht="136.5" customHeight="1" x14ac:dyDescent="0.3">
      <c r="A236" s="10" t="s">
        <v>427</v>
      </c>
      <c r="B236" s="11" t="s">
        <v>428</v>
      </c>
      <c r="C236" s="13">
        <v>585592.19999999995</v>
      </c>
      <c r="D236" s="13"/>
      <c r="E236" s="13"/>
      <c r="F236" s="13"/>
    </row>
    <row r="237" spans="1:6" ht="75" x14ac:dyDescent="0.3">
      <c r="A237" s="10" t="s">
        <v>429</v>
      </c>
      <c r="B237" s="11" t="s">
        <v>348</v>
      </c>
      <c r="C237" s="13">
        <v>222908.5</v>
      </c>
      <c r="D237" s="13"/>
      <c r="E237" s="13"/>
      <c r="F237" s="13"/>
    </row>
    <row r="238" spans="1:6" ht="75" x14ac:dyDescent="0.3">
      <c r="A238" s="10" t="s">
        <v>347</v>
      </c>
      <c r="B238" s="11" t="s">
        <v>348</v>
      </c>
      <c r="C238" s="13"/>
      <c r="D238" s="13">
        <v>647213.5</v>
      </c>
      <c r="E238" s="13">
        <v>825202.6</v>
      </c>
      <c r="F238" s="13">
        <v>831279.2</v>
      </c>
    </row>
    <row r="239" spans="1:6" ht="37.5" x14ac:dyDescent="0.3">
      <c r="A239" s="10" t="s">
        <v>430</v>
      </c>
      <c r="B239" s="11" t="s">
        <v>32</v>
      </c>
      <c r="C239" s="13">
        <v>203600.3</v>
      </c>
      <c r="D239" s="13"/>
      <c r="E239" s="13"/>
      <c r="F239" s="13"/>
    </row>
    <row r="240" spans="1:6" ht="37.5" x14ac:dyDescent="0.3">
      <c r="A240" s="10" t="s">
        <v>349</v>
      </c>
      <c r="B240" s="11" t="s">
        <v>32</v>
      </c>
      <c r="C240" s="12"/>
      <c r="D240" s="13">
        <v>195012.1</v>
      </c>
      <c r="E240" s="13">
        <v>191412.4</v>
      </c>
      <c r="F240" s="13">
        <v>156174.6</v>
      </c>
    </row>
    <row r="241" spans="1:8" s="44" customFormat="1" ht="18.75" x14ac:dyDescent="0.3">
      <c r="A241" s="7" t="s">
        <v>432</v>
      </c>
      <c r="B241" s="8" t="s">
        <v>33</v>
      </c>
      <c r="C241" s="9">
        <f>C245+C247+C249+C251+C252+C253+C254+C243</f>
        <v>1935811.4999999998</v>
      </c>
      <c r="D241" s="52"/>
      <c r="E241" s="52"/>
      <c r="F241" s="52"/>
      <c r="H241" s="9">
        <v>1935811.5</v>
      </c>
    </row>
    <row r="242" spans="1:8" ht="18.75" x14ac:dyDescent="0.3">
      <c r="A242" s="7" t="s">
        <v>350</v>
      </c>
      <c r="B242" s="8" t="s">
        <v>33</v>
      </c>
      <c r="C242" s="9"/>
      <c r="D242" s="9">
        <f>SUM(D243:D254)</f>
        <v>537125.80000000005</v>
      </c>
      <c r="E242" s="9">
        <f t="shared" ref="E242:F242" si="15">SUM(E243:E254)</f>
        <v>225343.7</v>
      </c>
      <c r="F242" s="9">
        <f t="shared" si="15"/>
        <v>225343.7</v>
      </c>
    </row>
    <row r="243" spans="1:8" ht="75" x14ac:dyDescent="0.3">
      <c r="A243" s="10" t="s">
        <v>431</v>
      </c>
      <c r="B243" s="11" t="s">
        <v>352</v>
      </c>
      <c r="C243" s="12">
        <v>13793</v>
      </c>
      <c r="D243" s="12"/>
      <c r="E243" s="12"/>
      <c r="F243" s="13"/>
      <c r="H243" s="54">
        <f>C241-H241</f>
        <v>0</v>
      </c>
    </row>
    <row r="244" spans="1:8" ht="75" x14ac:dyDescent="0.3">
      <c r="A244" s="10" t="s">
        <v>351</v>
      </c>
      <c r="B244" s="11" t="s">
        <v>352</v>
      </c>
      <c r="C244" s="12"/>
      <c r="D244" s="12">
        <v>14862.2</v>
      </c>
      <c r="E244" s="13">
        <v>14862.2</v>
      </c>
      <c r="F244" s="13">
        <v>14862.2</v>
      </c>
    </row>
    <row r="245" spans="1:8" ht="75" x14ac:dyDescent="0.3">
      <c r="A245" s="10" t="s">
        <v>433</v>
      </c>
      <c r="B245" s="11" t="s">
        <v>354</v>
      </c>
      <c r="C245" s="12">
        <v>5944.9</v>
      </c>
      <c r="D245" s="12"/>
      <c r="E245" s="13"/>
      <c r="F245" s="13"/>
    </row>
    <row r="246" spans="1:8" ht="75" x14ac:dyDescent="0.3">
      <c r="A246" s="10" t="s">
        <v>353</v>
      </c>
      <c r="B246" s="11" t="s">
        <v>354</v>
      </c>
      <c r="C246" s="12"/>
      <c r="D246" s="12">
        <v>6134.8</v>
      </c>
      <c r="E246" s="13">
        <v>6134.8</v>
      </c>
      <c r="F246" s="13">
        <v>6134.8</v>
      </c>
    </row>
    <row r="247" spans="1:8" ht="131.25" x14ac:dyDescent="0.3">
      <c r="A247" s="10" t="s">
        <v>434</v>
      </c>
      <c r="B247" s="11" t="s">
        <v>356</v>
      </c>
      <c r="C247" s="12">
        <v>305513.7</v>
      </c>
      <c r="D247" s="12"/>
      <c r="E247" s="13"/>
      <c r="F247" s="13"/>
    </row>
    <row r="248" spans="1:8" ht="131.25" x14ac:dyDescent="0.3">
      <c r="A248" s="10" t="s">
        <v>355</v>
      </c>
      <c r="B248" s="11" t="s">
        <v>356</v>
      </c>
      <c r="C248" s="12"/>
      <c r="D248" s="12">
        <v>313924.40000000002</v>
      </c>
      <c r="E248" s="13"/>
      <c r="F248" s="13"/>
    </row>
    <row r="249" spans="1:8" ht="75" x14ac:dyDescent="0.3">
      <c r="A249" s="10" t="s">
        <v>435</v>
      </c>
      <c r="B249" s="11" t="s">
        <v>34</v>
      </c>
      <c r="C249" s="12">
        <v>267789.09999999998</v>
      </c>
      <c r="D249" s="12"/>
      <c r="E249" s="13"/>
      <c r="F249" s="13"/>
    </row>
    <row r="250" spans="1:8" ht="75" x14ac:dyDescent="0.3">
      <c r="A250" s="10" t="s">
        <v>357</v>
      </c>
      <c r="B250" s="11" t="s">
        <v>34</v>
      </c>
      <c r="C250" s="13"/>
      <c r="D250" s="13">
        <v>202204.4</v>
      </c>
      <c r="E250" s="13">
        <v>204346.7</v>
      </c>
      <c r="F250" s="13">
        <v>204346.7</v>
      </c>
    </row>
    <row r="251" spans="1:8" ht="56.25" x14ac:dyDescent="0.3">
      <c r="A251" s="10" t="s">
        <v>436</v>
      </c>
      <c r="B251" s="11" t="s">
        <v>437</v>
      </c>
      <c r="C251" s="13">
        <v>1180000</v>
      </c>
      <c r="D251" s="13"/>
      <c r="E251" s="13"/>
      <c r="F251" s="13"/>
    </row>
    <row r="252" spans="1:8" ht="191.25" customHeight="1" x14ac:dyDescent="0.3">
      <c r="A252" s="10" t="s">
        <v>438</v>
      </c>
      <c r="B252" s="11" t="s">
        <v>439</v>
      </c>
      <c r="C252" s="13">
        <v>213.9</v>
      </c>
      <c r="D252" s="13"/>
      <c r="E252" s="13"/>
      <c r="F252" s="13"/>
    </row>
    <row r="253" spans="1:8" ht="75" x14ac:dyDescent="0.3">
      <c r="A253" s="10" t="s">
        <v>440</v>
      </c>
      <c r="B253" s="11" t="s">
        <v>441</v>
      </c>
      <c r="C253" s="13">
        <v>129556.9</v>
      </c>
      <c r="D253" s="13"/>
      <c r="E253" s="13"/>
      <c r="F253" s="13"/>
    </row>
    <row r="254" spans="1:8" ht="56.25" x14ac:dyDescent="0.3">
      <c r="A254" s="10" t="s">
        <v>442</v>
      </c>
      <c r="B254" s="11" t="s">
        <v>443</v>
      </c>
      <c r="C254" s="13">
        <v>33000</v>
      </c>
      <c r="D254" s="13"/>
      <c r="E254" s="13"/>
      <c r="F254" s="13"/>
    </row>
    <row r="255" spans="1:8" s="44" customFormat="1" ht="56.25" x14ac:dyDescent="0.3">
      <c r="A255" s="7" t="s">
        <v>470</v>
      </c>
      <c r="B255" s="8" t="s">
        <v>471</v>
      </c>
      <c r="C255" s="52">
        <v>-6199.9</v>
      </c>
      <c r="D255" s="52"/>
      <c r="E255" s="52"/>
      <c r="F255" s="52"/>
    </row>
    <row r="256" spans="1:8" s="44" customFormat="1" ht="37.5" x14ac:dyDescent="0.3">
      <c r="A256" s="7" t="s">
        <v>358</v>
      </c>
      <c r="B256" s="8" t="s">
        <v>359</v>
      </c>
      <c r="C256" s="9">
        <f>C257+C258</f>
        <v>12790.6</v>
      </c>
      <c r="D256" s="9">
        <f>SUM(D257:D259)</f>
        <v>29493.5</v>
      </c>
      <c r="E256" s="9">
        <f t="shared" ref="E256:F256" si="16">SUM(E257:E259)</f>
        <v>0</v>
      </c>
      <c r="F256" s="9">
        <f t="shared" si="16"/>
        <v>0</v>
      </c>
    </row>
    <row r="257" spans="1:6" ht="75" x14ac:dyDescent="0.3">
      <c r="A257" s="10" t="s">
        <v>444</v>
      </c>
      <c r="B257" s="11" t="s">
        <v>445</v>
      </c>
      <c r="C257" s="12">
        <v>150.5</v>
      </c>
      <c r="D257" s="12"/>
      <c r="E257" s="12"/>
      <c r="F257" s="13"/>
    </row>
    <row r="258" spans="1:6" ht="153" customHeight="1" x14ac:dyDescent="0.3">
      <c r="A258" s="10" t="s">
        <v>446</v>
      </c>
      <c r="B258" s="11" t="s">
        <v>447</v>
      </c>
      <c r="C258" s="12">
        <v>12640.1</v>
      </c>
      <c r="D258" s="12"/>
      <c r="E258" s="12"/>
      <c r="F258" s="13"/>
    </row>
    <row r="259" spans="1:6" ht="153" customHeight="1" x14ac:dyDescent="0.3">
      <c r="A259" s="10" t="s">
        <v>360</v>
      </c>
      <c r="B259" s="11" t="s">
        <v>453</v>
      </c>
      <c r="C259" s="12"/>
      <c r="D259" s="12">
        <v>29493.5</v>
      </c>
      <c r="E259" s="12"/>
      <c r="F259" s="13"/>
    </row>
    <row r="260" spans="1:6" ht="18.75" x14ac:dyDescent="0.3">
      <c r="A260" s="7" t="s">
        <v>35</v>
      </c>
      <c r="B260" s="8" t="s">
        <v>36</v>
      </c>
      <c r="C260" s="9">
        <f>C261</f>
        <v>234417</v>
      </c>
      <c r="D260" s="9">
        <f>SUM(D261:D262)</f>
        <v>232522.1</v>
      </c>
      <c r="E260" s="9">
        <f t="shared" ref="E260:F260" si="17">SUM(E261:E262)</f>
        <v>272085.2</v>
      </c>
      <c r="F260" s="9">
        <f t="shared" si="17"/>
        <v>269775.40000000002</v>
      </c>
    </row>
    <row r="261" spans="1:6" ht="37.5" x14ac:dyDescent="0.3">
      <c r="A261" s="10" t="s">
        <v>448</v>
      </c>
      <c r="B261" s="11" t="s">
        <v>37</v>
      </c>
      <c r="C261" s="12">
        <v>234417</v>
      </c>
      <c r="D261" s="12"/>
      <c r="E261" s="12"/>
      <c r="F261" s="13"/>
    </row>
    <row r="262" spans="1:6" ht="37.5" x14ac:dyDescent="0.3">
      <c r="A262" s="10" t="s">
        <v>361</v>
      </c>
      <c r="B262" s="11" t="s">
        <v>37</v>
      </c>
      <c r="C262" s="12"/>
      <c r="D262" s="12">
        <v>232522.1</v>
      </c>
      <c r="E262" s="13">
        <v>272085.2</v>
      </c>
      <c r="F262" s="13">
        <v>269775.40000000002</v>
      </c>
    </row>
    <row r="263" spans="1:6" s="44" customFormat="1" ht="150" x14ac:dyDescent="0.3">
      <c r="A263" s="19" t="s">
        <v>466</v>
      </c>
      <c r="B263" s="49" t="s">
        <v>467</v>
      </c>
      <c r="C263" s="9">
        <v>55741.9</v>
      </c>
      <c r="D263" s="9"/>
      <c r="E263" s="52"/>
      <c r="F263" s="52"/>
    </row>
    <row r="264" spans="1:6" s="44" customFormat="1" ht="75" x14ac:dyDescent="0.3">
      <c r="A264" s="19" t="s">
        <v>468</v>
      </c>
      <c r="B264" s="49" t="s">
        <v>469</v>
      </c>
      <c r="C264" s="9">
        <v>-20825.8</v>
      </c>
      <c r="D264" s="9"/>
      <c r="E264" s="52"/>
      <c r="F264" s="52"/>
    </row>
    <row r="265" spans="1:6" ht="18.75" x14ac:dyDescent="0.3">
      <c r="A265" s="56" t="s">
        <v>362</v>
      </c>
      <c r="B265" s="57"/>
      <c r="C265" s="9">
        <f>C8+C125</f>
        <v>82114433.299999997</v>
      </c>
      <c r="D265" s="9">
        <f t="shared" ref="D265:F265" si="18">D8+D125</f>
        <v>81702378.700000003</v>
      </c>
      <c r="E265" s="9">
        <f t="shared" si="18"/>
        <v>81389230.599999994</v>
      </c>
      <c r="F265" s="9">
        <f t="shared" si="18"/>
        <v>85672517.799999997</v>
      </c>
    </row>
  </sheetData>
  <mergeCells count="8">
    <mergeCell ref="A265:B265"/>
    <mergeCell ref="F5:F6"/>
    <mergeCell ref="A3:F3"/>
    <mergeCell ref="A5:A6"/>
    <mergeCell ref="B5:B6"/>
    <mergeCell ref="C5:C6"/>
    <mergeCell ref="D5:D6"/>
    <mergeCell ref="E5:E6"/>
  </mergeCells>
  <pageMargins left="0.53" right="0.15748031496062992" top="0.39370078740157483" bottom="0.15748031496062992" header="0.23622047244094491" footer="0.15748031496062992"/>
  <pageSetup paperSize="9" scale="69" orientation="landscape" horizontalDpi="4294967295" verticalDpi="4294967295"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Лист2</vt:lpstr>
      <vt:lpstr>Лист2!Заголовки_для_печати</vt:lpstr>
      <vt:lpstr>Лист2!Область_печати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budget05</dc:creator>
  <cp:lastModifiedBy>Пользователь Минфин области</cp:lastModifiedBy>
  <cp:lastPrinted>2018-10-24T16:05:58Z</cp:lastPrinted>
  <dcterms:created xsi:type="dcterms:W3CDTF">2017-10-29T16:38:32Z</dcterms:created>
  <dcterms:modified xsi:type="dcterms:W3CDTF">2018-10-24T16:07:00Z</dcterms:modified>
</cp:coreProperties>
</file>